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hibata\Downloads\"/>
    </mc:Choice>
  </mc:AlternateContent>
  <xr:revisionPtr revIDLastSave="0" documentId="13_ncr:1_{233D4345-67EA-4DF3-BC25-35B6E9FEE807}" xr6:coauthVersionLast="47" xr6:coauthVersionMax="47" xr10:uidLastSave="{00000000-0000-0000-0000-000000000000}"/>
  <bookViews>
    <workbookView xWindow="14355" yWindow="-18120" windowWidth="29040" windowHeight="17520" tabRatio="930" xr2:uid="{CC1BFC67-A8FB-49C6-AD76-0332D73AC41B}"/>
  </bookViews>
  <sheets>
    <sheet name="様式4-1_棟番号1" sheetId="119" r:id="rId1"/>
    <sheet name="様式4-1_棟番号2" sheetId="120" r:id="rId2"/>
    <sheet name="様式4-1_棟番号3" sheetId="121" r:id="rId3"/>
    <sheet name="様式4-1_棟番号4" sheetId="122" r:id="rId4"/>
    <sheet name="様式4-1_棟番号5" sheetId="123" r:id="rId5"/>
    <sheet name="様式4-1_棟番号6" sheetId="124" state="hidden" r:id="rId6"/>
    <sheet name="様式4-1_棟番号7" sheetId="125" state="hidden" r:id="rId7"/>
    <sheet name="様式4-1_棟番号8" sheetId="126" state="hidden" r:id="rId8"/>
    <sheet name="様式4-1_棟番号9" sheetId="127" state="hidden" r:id="rId9"/>
    <sheet name="様式4-1_棟番号10" sheetId="128" state="hidden" r:id="rId10"/>
    <sheet name="様式4-2" sheetId="95" r:id="rId11"/>
    <sheet name="様式5" sheetId="107" r:id="rId12"/>
    <sheet name="様式6-1" sheetId="129" r:id="rId13"/>
    <sheet name="様式6-2" sheetId="130" r:id="rId14"/>
    <sheet name="様式7" sheetId="48" r:id="rId15"/>
  </sheets>
  <externalReferences>
    <externalReference r:id="rId16"/>
  </externalReferences>
  <definedNames>
    <definedName name="_xlnm.Print_Area" localSheetId="0">'様式4-1_棟番号1'!$A$1:$L$47</definedName>
    <definedName name="_xlnm.Print_Area" localSheetId="9">'様式4-1_棟番号10'!$A$1:$L$47</definedName>
    <definedName name="_xlnm.Print_Area" localSheetId="1">'様式4-1_棟番号2'!$A$1:$L$47</definedName>
    <definedName name="_xlnm.Print_Area" localSheetId="2">'様式4-1_棟番号3'!$A$1:$L$47</definedName>
    <definedName name="_xlnm.Print_Area" localSheetId="3">'様式4-1_棟番号4'!$A$1:$L$47</definedName>
    <definedName name="_xlnm.Print_Area" localSheetId="4">'様式4-1_棟番号5'!$A$1:$L$47</definedName>
    <definedName name="_xlnm.Print_Area" localSheetId="5">'様式4-1_棟番号6'!$A$1:$L$47</definedName>
    <definedName name="_xlnm.Print_Area" localSheetId="6">'様式4-1_棟番号7'!$A$1:$L$47</definedName>
    <definedName name="_xlnm.Print_Area" localSheetId="7">'様式4-1_棟番号8'!$A$1:$L$47</definedName>
    <definedName name="_xlnm.Print_Area" localSheetId="8">'様式4-1_棟番号9'!$A$1:$L$47</definedName>
    <definedName name="_xlnm.Print_Area" localSheetId="10">'様式4-2'!$C$2:$M$47</definedName>
    <definedName name="_xlnm.Print_Area" localSheetId="11">様式5!$A$1:$AL$29</definedName>
    <definedName name="_xlnm.Print_Area" localSheetId="12">'様式6-1'!$A$1:$L$117</definedName>
    <definedName name="_xlnm.Print_Area" localSheetId="13">'様式6-2'!$A$1:$N$34</definedName>
    <definedName name="_xlnm.Print_Area" localSheetId="14">様式7!$B$1:$F$26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130" l="1"/>
  <c r="H23" i="130" s="1"/>
  <c r="H26" i="130" s="1"/>
  <c r="G7" i="130"/>
  <c r="H7" i="130" s="1"/>
  <c r="K115" i="129"/>
  <c r="I115" i="129"/>
  <c r="G115" i="129"/>
  <c r="L115" i="129" s="1"/>
  <c r="K114" i="129"/>
  <c r="I114" i="129"/>
  <c r="G114" i="129"/>
  <c r="L114" i="129" s="1"/>
  <c r="L113" i="129"/>
  <c r="K113" i="129"/>
  <c r="I113" i="129"/>
  <c r="G113" i="129"/>
  <c r="K112" i="129"/>
  <c r="I112" i="129"/>
  <c r="G112" i="129"/>
  <c r="L112" i="129" s="1"/>
  <c r="K111" i="129"/>
  <c r="I111" i="129"/>
  <c r="G111" i="129"/>
  <c r="L111" i="129" s="1"/>
  <c r="K110" i="129"/>
  <c r="I110" i="129"/>
  <c r="G110" i="129"/>
  <c r="L110" i="129" s="1"/>
  <c r="K109" i="129"/>
  <c r="I109" i="129"/>
  <c r="G109" i="129"/>
  <c r="L109" i="129" s="1"/>
  <c r="L108" i="129"/>
  <c r="K108" i="129"/>
  <c r="I108" i="129"/>
  <c r="G108" i="129"/>
  <c r="K107" i="129"/>
  <c r="I107" i="129"/>
  <c r="G107" i="129"/>
  <c r="L107" i="129" s="1"/>
  <c r="K106" i="129"/>
  <c r="K116" i="129" s="1"/>
  <c r="H17" i="130" s="1"/>
  <c r="I106" i="129"/>
  <c r="I116" i="129" s="1"/>
  <c r="G17" i="130" s="1"/>
  <c r="G106" i="129"/>
  <c r="L106" i="129" s="1"/>
  <c r="K104" i="129"/>
  <c r="I104" i="129"/>
  <c r="G104" i="129"/>
  <c r="L104" i="129" s="1"/>
  <c r="L103" i="129"/>
  <c r="K103" i="129"/>
  <c r="I103" i="129"/>
  <c r="G103" i="129"/>
  <c r="K102" i="129"/>
  <c r="I102" i="129"/>
  <c r="G102" i="129"/>
  <c r="L102" i="129" s="1"/>
  <c r="K101" i="129"/>
  <c r="I101" i="129"/>
  <c r="G101" i="129"/>
  <c r="L101" i="129" s="1"/>
  <c r="K100" i="129"/>
  <c r="I100" i="129"/>
  <c r="G100" i="129"/>
  <c r="L100" i="129" s="1"/>
  <c r="K99" i="129"/>
  <c r="I99" i="129"/>
  <c r="G99" i="129"/>
  <c r="L99" i="129" s="1"/>
  <c r="L98" i="129"/>
  <c r="K98" i="129"/>
  <c r="I98" i="129"/>
  <c r="G98" i="129"/>
  <c r="K97" i="129"/>
  <c r="I97" i="129"/>
  <c r="G97" i="129"/>
  <c r="L97" i="129" s="1"/>
  <c r="K96" i="129"/>
  <c r="I96" i="129"/>
  <c r="G96" i="129"/>
  <c r="L96" i="129" s="1"/>
  <c r="K95" i="129"/>
  <c r="K105" i="129" s="1"/>
  <c r="H16" i="130" s="1"/>
  <c r="I95" i="129"/>
  <c r="I105" i="129" s="1"/>
  <c r="G16" i="130" s="1"/>
  <c r="G95" i="129"/>
  <c r="L95" i="129" s="1"/>
  <c r="L93" i="129"/>
  <c r="K93" i="129"/>
  <c r="I93" i="129"/>
  <c r="G93" i="129"/>
  <c r="K92" i="129"/>
  <c r="I92" i="129"/>
  <c r="G92" i="129"/>
  <c r="L92" i="129" s="1"/>
  <c r="K91" i="129"/>
  <c r="I91" i="129"/>
  <c r="G91" i="129"/>
  <c r="L91" i="129" s="1"/>
  <c r="K90" i="129"/>
  <c r="I90" i="129"/>
  <c r="G90" i="129"/>
  <c r="L90" i="129" s="1"/>
  <c r="K89" i="129"/>
  <c r="I89" i="129"/>
  <c r="G89" i="129"/>
  <c r="L89" i="129" s="1"/>
  <c r="L88" i="129"/>
  <c r="K88" i="129"/>
  <c r="I88" i="129"/>
  <c r="G88" i="129"/>
  <c r="K87" i="129"/>
  <c r="I87" i="129"/>
  <c r="G87" i="129"/>
  <c r="L87" i="129" s="1"/>
  <c r="K86" i="129"/>
  <c r="I86" i="129"/>
  <c r="G86" i="129"/>
  <c r="L86" i="129" s="1"/>
  <c r="K85" i="129"/>
  <c r="I85" i="129"/>
  <c r="G85" i="129"/>
  <c r="L85" i="129" s="1"/>
  <c r="K84" i="129"/>
  <c r="K94" i="129" s="1"/>
  <c r="H15" i="130" s="1"/>
  <c r="I84" i="129"/>
  <c r="I94" i="129" s="1"/>
  <c r="G15" i="130" s="1"/>
  <c r="G84" i="129"/>
  <c r="G94" i="129" s="1"/>
  <c r="K82" i="129"/>
  <c r="I82" i="129"/>
  <c r="G82" i="129"/>
  <c r="L82" i="129" s="1"/>
  <c r="K81" i="129"/>
  <c r="I81" i="129"/>
  <c r="G81" i="129"/>
  <c r="L81" i="129" s="1"/>
  <c r="K80" i="129"/>
  <c r="I80" i="129"/>
  <c r="G80" i="129"/>
  <c r="L80" i="129" s="1"/>
  <c r="K79" i="129"/>
  <c r="I79" i="129"/>
  <c r="G79" i="129"/>
  <c r="L79" i="129" s="1"/>
  <c r="L78" i="129"/>
  <c r="K78" i="129"/>
  <c r="I78" i="129"/>
  <c r="G78" i="129"/>
  <c r="K77" i="129"/>
  <c r="I77" i="129"/>
  <c r="G77" i="129"/>
  <c r="L77" i="129" s="1"/>
  <c r="K76" i="129"/>
  <c r="I76" i="129"/>
  <c r="G76" i="129"/>
  <c r="L76" i="129" s="1"/>
  <c r="K75" i="129"/>
  <c r="I75" i="129"/>
  <c r="G75" i="129"/>
  <c r="L75" i="129" s="1"/>
  <c r="K74" i="129"/>
  <c r="I74" i="129"/>
  <c r="G74" i="129"/>
  <c r="L74" i="129" s="1"/>
  <c r="L73" i="129"/>
  <c r="K73" i="129"/>
  <c r="K83" i="129" s="1"/>
  <c r="H14" i="130" s="1"/>
  <c r="I73" i="129"/>
  <c r="I83" i="129" s="1"/>
  <c r="G14" i="130" s="1"/>
  <c r="G73" i="129"/>
  <c r="G83" i="129" s="1"/>
  <c r="K71" i="129"/>
  <c r="I71" i="129"/>
  <c r="G71" i="129"/>
  <c r="L71" i="129" s="1"/>
  <c r="K70" i="129"/>
  <c r="I70" i="129"/>
  <c r="G70" i="129"/>
  <c r="L70" i="129" s="1"/>
  <c r="K69" i="129"/>
  <c r="I69" i="129"/>
  <c r="G69" i="129"/>
  <c r="L69" i="129" s="1"/>
  <c r="L68" i="129"/>
  <c r="K68" i="129"/>
  <c r="I68" i="129"/>
  <c r="G68" i="129"/>
  <c r="K67" i="129"/>
  <c r="I67" i="129"/>
  <c r="G67" i="129"/>
  <c r="L67" i="129" s="1"/>
  <c r="K66" i="129"/>
  <c r="K72" i="129" s="1"/>
  <c r="H13" i="130" s="1"/>
  <c r="I66" i="129"/>
  <c r="G66" i="129"/>
  <c r="L66" i="129" s="1"/>
  <c r="K65" i="129"/>
  <c r="I65" i="129"/>
  <c r="G65" i="129"/>
  <c r="L65" i="129" s="1"/>
  <c r="K64" i="129"/>
  <c r="I64" i="129"/>
  <c r="G64" i="129"/>
  <c r="L64" i="129" s="1"/>
  <c r="L63" i="129"/>
  <c r="K63" i="129"/>
  <c r="I63" i="129"/>
  <c r="G63" i="129"/>
  <c r="K62" i="129"/>
  <c r="I62" i="129"/>
  <c r="I72" i="129" s="1"/>
  <c r="G13" i="130" s="1"/>
  <c r="G62" i="129"/>
  <c r="L62" i="129" s="1"/>
  <c r="K60" i="129"/>
  <c r="I60" i="129"/>
  <c r="G60" i="129"/>
  <c r="L60" i="129" s="1"/>
  <c r="K59" i="129"/>
  <c r="I59" i="129"/>
  <c r="G59" i="129"/>
  <c r="L59" i="129" s="1"/>
  <c r="L58" i="129"/>
  <c r="K58" i="129"/>
  <c r="I58" i="129"/>
  <c r="G58" i="129"/>
  <c r="K57" i="129"/>
  <c r="I57" i="129"/>
  <c r="G57" i="129"/>
  <c r="L57" i="129" s="1"/>
  <c r="K56" i="129"/>
  <c r="I56" i="129"/>
  <c r="G56" i="129"/>
  <c r="L56" i="129" s="1"/>
  <c r="K55" i="129"/>
  <c r="I55" i="129"/>
  <c r="G55" i="129"/>
  <c r="L55" i="129" s="1"/>
  <c r="K54" i="129"/>
  <c r="I54" i="129"/>
  <c r="G54" i="129"/>
  <c r="L54" i="129" s="1"/>
  <c r="L53" i="129"/>
  <c r="K53" i="129"/>
  <c r="I53" i="129"/>
  <c r="G53" i="129"/>
  <c r="K52" i="129"/>
  <c r="I52" i="129"/>
  <c r="G52" i="129"/>
  <c r="L52" i="129" s="1"/>
  <c r="K51" i="129"/>
  <c r="K61" i="129" s="1"/>
  <c r="H12" i="130" s="1"/>
  <c r="I51" i="129"/>
  <c r="I61" i="129" s="1"/>
  <c r="G12" i="130" s="1"/>
  <c r="G51" i="129"/>
  <c r="G61" i="129" s="1"/>
  <c r="K49" i="129"/>
  <c r="I49" i="129"/>
  <c r="G49" i="129"/>
  <c r="L49" i="129" s="1"/>
  <c r="L48" i="129"/>
  <c r="K48" i="129"/>
  <c r="I48" i="129"/>
  <c r="G48" i="129"/>
  <c r="K47" i="129"/>
  <c r="I47" i="129"/>
  <c r="G47" i="129"/>
  <c r="L47" i="129" s="1"/>
  <c r="K46" i="129"/>
  <c r="I46" i="129"/>
  <c r="G46" i="129"/>
  <c r="L46" i="129" s="1"/>
  <c r="K45" i="129"/>
  <c r="I45" i="129"/>
  <c r="G45" i="129"/>
  <c r="L45" i="129" s="1"/>
  <c r="K44" i="129"/>
  <c r="I44" i="129"/>
  <c r="G44" i="129"/>
  <c r="L44" i="129" s="1"/>
  <c r="L43" i="129"/>
  <c r="K43" i="129"/>
  <c r="I43" i="129"/>
  <c r="G43" i="129"/>
  <c r="K42" i="129"/>
  <c r="I42" i="129"/>
  <c r="G42" i="129"/>
  <c r="L42" i="129" s="1"/>
  <c r="K41" i="129"/>
  <c r="I41" i="129"/>
  <c r="G41" i="129"/>
  <c r="L41" i="129" s="1"/>
  <c r="K40" i="129"/>
  <c r="K50" i="129" s="1"/>
  <c r="H11" i="130" s="1"/>
  <c r="I40" i="129"/>
  <c r="I50" i="129" s="1"/>
  <c r="G11" i="130" s="1"/>
  <c r="G40" i="129"/>
  <c r="L40" i="129" s="1"/>
  <c r="L38" i="129"/>
  <c r="K38" i="129"/>
  <c r="I38" i="129"/>
  <c r="G38" i="129"/>
  <c r="K37" i="129"/>
  <c r="I37" i="129"/>
  <c r="G37" i="129"/>
  <c r="L37" i="129" s="1"/>
  <c r="K36" i="129"/>
  <c r="I36" i="129"/>
  <c r="G36" i="129"/>
  <c r="L36" i="129" s="1"/>
  <c r="K35" i="129"/>
  <c r="I35" i="129"/>
  <c r="G35" i="129"/>
  <c r="L35" i="129" s="1"/>
  <c r="K34" i="129"/>
  <c r="I34" i="129"/>
  <c r="G34" i="129"/>
  <c r="L34" i="129" s="1"/>
  <c r="L33" i="129"/>
  <c r="K33" i="129"/>
  <c r="I33" i="129"/>
  <c r="G33" i="129"/>
  <c r="K32" i="129"/>
  <c r="I32" i="129"/>
  <c r="G32" i="129"/>
  <c r="L32" i="129" s="1"/>
  <c r="K31" i="129"/>
  <c r="I31" i="129"/>
  <c r="G31" i="129"/>
  <c r="L31" i="129" s="1"/>
  <c r="K30" i="129"/>
  <c r="I30" i="129"/>
  <c r="G30" i="129"/>
  <c r="L30" i="129" s="1"/>
  <c r="K29" i="129"/>
  <c r="K39" i="129" s="1"/>
  <c r="H10" i="130" s="1"/>
  <c r="I29" i="129"/>
  <c r="I39" i="129" s="1"/>
  <c r="G10" i="130" s="1"/>
  <c r="G29" i="129"/>
  <c r="G39" i="129" s="1"/>
  <c r="K27" i="129"/>
  <c r="I27" i="129"/>
  <c r="G27" i="129"/>
  <c r="L27" i="129" s="1"/>
  <c r="K26" i="129"/>
  <c r="I26" i="129"/>
  <c r="G26" i="129"/>
  <c r="L26" i="129" s="1"/>
  <c r="K25" i="129"/>
  <c r="I25" i="129"/>
  <c r="G25" i="129"/>
  <c r="L25" i="129" s="1"/>
  <c r="K24" i="129"/>
  <c r="I24" i="129"/>
  <c r="G24" i="129"/>
  <c r="L24" i="129" s="1"/>
  <c r="L23" i="129"/>
  <c r="K23" i="129"/>
  <c r="I23" i="129"/>
  <c r="G23" i="129"/>
  <c r="K22" i="129"/>
  <c r="I22" i="129"/>
  <c r="G22" i="129"/>
  <c r="L22" i="129" s="1"/>
  <c r="K21" i="129"/>
  <c r="I21" i="129"/>
  <c r="G21" i="129"/>
  <c r="L21" i="129" s="1"/>
  <c r="K20" i="129"/>
  <c r="I20" i="129"/>
  <c r="G20" i="129"/>
  <c r="L20" i="129" s="1"/>
  <c r="K19" i="129"/>
  <c r="I19" i="129"/>
  <c r="G19" i="129"/>
  <c r="L19" i="129" s="1"/>
  <c r="I18" i="129"/>
  <c r="I28" i="129" s="1"/>
  <c r="G9" i="130" s="1"/>
  <c r="G18" i="129"/>
  <c r="G28" i="129" s="1"/>
  <c r="K16" i="129"/>
  <c r="I16" i="129"/>
  <c r="G16" i="129"/>
  <c r="L16" i="129" s="1"/>
  <c r="K15" i="129"/>
  <c r="I15" i="129"/>
  <c r="G15" i="129"/>
  <c r="L15" i="129" s="1"/>
  <c r="K14" i="129"/>
  <c r="I14" i="129"/>
  <c r="G14" i="129"/>
  <c r="L14" i="129" s="1"/>
  <c r="L13" i="129"/>
  <c r="K13" i="129"/>
  <c r="I13" i="129"/>
  <c r="G13" i="129"/>
  <c r="K12" i="129"/>
  <c r="I12" i="129"/>
  <c r="G12" i="129"/>
  <c r="L12" i="129" s="1"/>
  <c r="K11" i="129"/>
  <c r="I11" i="129"/>
  <c r="G11" i="129"/>
  <c r="L11" i="129" s="1"/>
  <c r="K10" i="129"/>
  <c r="I10" i="129"/>
  <c r="G10" i="129"/>
  <c r="L10" i="129" s="1"/>
  <c r="K9" i="129"/>
  <c r="I9" i="129"/>
  <c r="G9" i="129"/>
  <c r="L9" i="129" s="1"/>
  <c r="K8" i="129"/>
  <c r="I8" i="129"/>
  <c r="G8" i="129"/>
  <c r="L8" i="129" s="1"/>
  <c r="K7" i="129"/>
  <c r="K17" i="129" s="1"/>
  <c r="I7" i="129"/>
  <c r="I17" i="129" s="1"/>
  <c r="G7" i="129"/>
  <c r="L7" i="129" s="1"/>
  <c r="H5" i="129"/>
  <c r="J5" i="129" s="1"/>
  <c r="G8" i="130" l="1"/>
  <c r="I117" i="129"/>
  <c r="G18" i="130" s="1"/>
  <c r="F10" i="130"/>
  <c r="L39" i="129"/>
  <c r="I10" i="130" s="1"/>
  <c r="K10" i="130" s="1"/>
  <c r="F15" i="130"/>
  <c r="L94" i="129"/>
  <c r="I15" i="130" s="1"/>
  <c r="K15" i="130" s="1"/>
  <c r="H8" i="130"/>
  <c r="K18" i="129"/>
  <c r="F12" i="130"/>
  <c r="L61" i="129"/>
  <c r="I12" i="130" s="1"/>
  <c r="K12" i="130" s="1"/>
  <c r="L83" i="129"/>
  <c r="I14" i="130" s="1"/>
  <c r="K14" i="130" s="1"/>
  <c r="F14" i="130"/>
  <c r="F9" i="130"/>
  <c r="L51" i="129"/>
  <c r="G17" i="129"/>
  <c r="G72" i="129"/>
  <c r="G116" i="129"/>
  <c r="L29" i="129"/>
  <c r="L84" i="129"/>
  <c r="G50" i="129"/>
  <c r="G105" i="129"/>
  <c r="L116" i="129" l="1"/>
  <c r="I17" i="130" s="1"/>
  <c r="K17" i="130" s="1"/>
  <c r="F17" i="130"/>
  <c r="L72" i="129"/>
  <c r="I13" i="130" s="1"/>
  <c r="K13" i="130" s="1"/>
  <c r="F13" i="130"/>
  <c r="L17" i="129"/>
  <c r="I8" i="130" s="1"/>
  <c r="K8" i="130" s="1"/>
  <c r="G117" i="129"/>
  <c r="F8" i="130"/>
  <c r="L18" i="129"/>
  <c r="K28" i="129"/>
  <c r="L105" i="129"/>
  <c r="I16" i="130" s="1"/>
  <c r="K16" i="130" s="1"/>
  <c r="F16" i="130"/>
  <c r="L50" i="129"/>
  <c r="I11" i="130" s="1"/>
  <c r="K11" i="130" s="1"/>
  <c r="F11" i="130"/>
  <c r="H9" i="130" l="1"/>
  <c r="K117" i="129"/>
  <c r="H18" i="130" s="1"/>
  <c r="L28" i="129"/>
  <c r="I9" i="130" s="1"/>
  <c r="K9" i="130" s="1"/>
  <c r="L117" i="129"/>
  <c r="I18" i="130" s="1"/>
  <c r="J22" i="130" s="1"/>
  <c r="F18" i="130"/>
  <c r="D15" i="130" l="1"/>
  <c r="M15" i="130" s="1"/>
  <c r="D11" i="130"/>
  <c r="M11" i="130" s="1"/>
  <c r="D10" i="130"/>
  <c r="M10" i="130" s="1"/>
  <c r="D12" i="130"/>
  <c r="M12" i="130" s="1"/>
  <c r="D14" i="130"/>
  <c r="M14" i="130" s="1"/>
  <c r="D13" i="130"/>
  <c r="M13" i="130" s="1"/>
  <c r="E33" i="128" l="1"/>
  <c r="O32" i="128"/>
  <c r="N32" i="128"/>
  <c r="E32" i="128"/>
  <c r="E31" i="128"/>
  <c r="D23" i="128"/>
  <c r="D22" i="128"/>
  <c r="E15" i="128"/>
  <c r="O14" i="128"/>
  <c r="N14" i="128"/>
  <c r="E14" i="128"/>
  <c r="E13" i="128"/>
  <c r="E33" i="127"/>
  <c r="O32" i="127"/>
  <c r="N32" i="127"/>
  <c r="E32" i="127"/>
  <c r="E31" i="127"/>
  <c r="D23" i="127"/>
  <c r="D22" i="127"/>
  <c r="E15" i="127"/>
  <c r="O14" i="127"/>
  <c r="N14" i="127"/>
  <c r="E14" i="127"/>
  <c r="E13" i="127"/>
  <c r="E33" i="126"/>
  <c r="O32" i="126"/>
  <c r="N32" i="126"/>
  <c r="E32" i="126"/>
  <c r="E31" i="126"/>
  <c r="D23" i="126"/>
  <c r="D22" i="126"/>
  <c r="E15" i="126"/>
  <c r="O14" i="126"/>
  <c r="N14" i="126"/>
  <c r="E14" i="126"/>
  <c r="E13" i="126"/>
  <c r="E33" i="125"/>
  <c r="O32" i="125"/>
  <c r="N32" i="125"/>
  <c r="E32" i="125"/>
  <c r="E31" i="125"/>
  <c r="D23" i="125"/>
  <c r="D22" i="125"/>
  <c r="E15" i="125"/>
  <c r="O14" i="125"/>
  <c r="N14" i="125"/>
  <c r="E14" i="125"/>
  <c r="E13" i="125"/>
  <c r="E33" i="124"/>
  <c r="O32" i="124"/>
  <c r="N32" i="124"/>
  <c r="E32" i="124"/>
  <c r="E31" i="124"/>
  <c r="D23" i="124"/>
  <c r="D22" i="124"/>
  <c r="E15" i="124"/>
  <c r="O14" i="124"/>
  <c r="N14" i="124"/>
  <c r="E14" i="124"/>
  <c r="E13" i="124"/>
  <c r="E33" i="123"/>
  <c r="O32" i="123"/>
  <c r="N32" i="123"/>
  <c r="E32" i="123"/>
  <c r="E31" i="123"/>
  <c r="D23" i="123"/>
  <c r="D22" i="123"/>
  <c r="E15" i="123"/>
  <c r="O14" i="123"/>
  <c r="N14" i="123"/>
  <c r="E14" i="123"/>
  <c r="E13" i="123"/>
  <c r="E33" i="122"/>
  <c r="O32" i="122"/>
  <c r="N32" i="122"/>
  <c r="E32" i="122"/>
  <c r="E31" i="122"/>
  <c r="D23" i="122"/>
  <c r="D22" i="122"/>
  <c r="E15" i="122"/>
  <c r="O14" i="122"/>
  <c r="N14" i="122"/>
  <c r="E14" i="122"/>
  <c r="E13" i="122"/>
  <c r="E33" i="121"/>
  <c r="O32" i="121"/>
  <c r="N32" i="121"/>
  <c r="E32" i="121"/>
  <c r="E31" i="121"/>
  <c r="D23" i="121"/>
  <c r="D22" i="121"/>
  <c r="E15" i="121"/>
  <c r="O14" i="121"/>
  <c r="N14" i="121"/>
  <c r="E14" i="121"/>
  <c r="E13" i="121"/>
  <c r="E33" i="120"/>
  <c r="O32" i="120"/>
  <c r="N32" i="120"/>
  <c r="E32" i="120"/>
  <c r="E31" i="120"/>
  <c r="D23" i="120"/>
  <c r="D22" i="120"/>
  <c r="E15" i="120"/>
  <c r="O14" i="120"/>
  <c r="N14" i="120"/>
  <c r="E14" i="120"/>
  <c r="E13" i="120"/>
  <c r="E33" i="119"/>
  <c r="O32" i="119"/>
  <c r="N32" i="119"/>
  <c r="E32" i="119"/>
  <c r="E31" i="119"/>
  <c r="D23" i="119"/>
  <c r="D22" i="119"/>
  <c r="E15" i="119"/>
  <c r="O14" i="119"/>
  <c r="N14" i="119"/>
  <c r="E14" i="119"/>
  <c r="E13" i="119"/>
  <c r="AL31" i="107" l="1"/>
  <c r="AK31"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E31" i="107"/>
  <c r="D31" i="107"/>
  <c r="C31" i="107"/>
  <c r="AJ8" i="107"/>
  <c r="X8" i="107"/>
  <c r="L8" i="107"/>
  <c r="C8" i="107"/>
  <c r="AA7" i="107"/>
  <c r="O7" i="107"/>
  <c r="C7" i="107"/>
  <c r="AR4" i="107"/>
  <c r="AQ4" i="107"/>
  <c r="AP4" i="107"/>
  <c r="AO4" i="107"/>
  <c r="B31" i="107" l="1"/>
  <c r="A31" i="107"/>
  <c r="R4" i="107" s="1"/>
  <c r="G12" i="95" a="1"/>
  <c r="G18" i="95" a="1"/>
  <c r="B37" i="95" a="1"/>
  <c r="B26" i="95" a="1"/>
  <c r="B46" i="95" a="1"/>
  <c r="G17" i="95" a="1"/>
  <c r="G10" i="95" a="1"/>
  <c r="G15" i="95" a="1"/>
  <c r="B45" i="95" a="1"/>
  <c r="B39" i="95" a="1"/>
  <c r="B25" i="95" a="1"/>
  <c r="G16" i="95" a="1"/>
  <c r="B28" i="95" a="1"/>
  <c r="G13" i="95" a="1"/>
  <c r="B23" i="95" a="1"/>
  <c r="G11" i="95" a="1"/>
  <c r="B40" i="95" a="1"/>
  <c r="B31" i="95" a="1"/>
  <c r="G9" i="95" a="1"/>
  <c r="B24" i="95" a="1"/>
  <c r="B44" i="95" a="1"/>
  <c r="B43" i="95" a="1"/>
  <c r="B41" i="95" a="1"/>
  <c r="B27" i="95" a="1"/>
  <c r="B38" i="95" a="1"/>
  <c r="B42" i="95" a="1"/>
  <c r="B32" i="95" a="1"/>
  <c r="B30" i="95" a="1"/>
  <c r="B29" i="95" a="1"/>
  <c r="G14" i="95" a="1"/>
  <c r="B26" i="95" l="1"/>
  <c r="B23" i="95"/>
  <c r="B30" i="95"/>
  <c r="G12" i="95"/>
  <c r="B27" i="95"/>
  <c r="G18" i="95"/>
  <c r="B46" i="95"/>
  <c r="G14" i="95"/>
  <c r="B41" i="95"/>
  <c r="G13" i="95"/>
  <c r="B37" i="95"/>
  <c r="G9" i="95"/>
  <c r="B25" i="95"/>
  <c r="B28" i="95"/>
  <c r="B31" i="95"/>
  <c r="B43" i="95"/>
  <c r="G16" i="95"/>
  <c r="B32" i="95"/>
  <c r="G10" i="95"/>
  <c r="G15" i="95"/>
  <c r="B40" i="95"/>
  <c r="B44" i="95"/>
  <c r="G17" i="95"/>
  <c r="B38" i="95"/>
  <c r="B39" i="95"/>
  <c r="G11" i="95"/>
  <c r="B24" i="95"/>
  <c r="B29" i="95"/>
  <c r="B45" i="95"/>
  <c r="B42" i="95"/>
  <c r="K15" i="95" l="1" a="1"/>
  <c r="K15" i="95" s="1"/>
  <c r="J15" i="95" a="1"/>
  <c r="J15" i="95" s="1"/>
  <c r="E15" i="95" a="1"/>
  <c r="E15" i="95" s="1"/>
  <c r="P15" i="95" a="1"/>
  <c r="P15" i="95" s="1"/>
  <c r="O15" i="95" a="1"/>
  <c r="O15" i="95" s="1"/>
  <c r="L15" i="95" a="1"/>
  <c r="L15" i="95" s="1"/>
  <c r="I15" i="95" a="1"/>
  <c r="I15" i="95" s="1"/>
  <c r="H15" i="95" a="1"/>
  <c r="H15" i="95" s="1"/>
  <c r="K10" i="95" a="1"/>
  <c r="K10" i="95" s="1"/>
  <c r="J10" i="95" a="1"/>
  <c r="J10" i="95" s="1"/>
  <c r="E10" i="95" a="1"/>
  <c r="E10" i="95" s="1"/>
  <c r="I10" i="95" a="1"/>
  <c r="I10" i="95" s="1"/>
  <c r="P10" i="95" a="1"/>
  <c r="P10" i="95" s="1"/>
  <c r="O10" i="95" a="1"/>
  <c r="O10" i="95" s="1"/>
  <c r="L10" i="95" a="1"/>
  <c r="L10" i="95" s="1"/>
  <c r="H10" i="95" a="1"/>
  <c r="H10" i="95" s="1"/>
  <c r="E32" i="95" a="1"/>
  <c r="E32" i="95" s="1"/>
  <c r="F32" i="95" s="1" a="1"/>
  <c r="F32" i="95" s="1"/>
  <c r="K16" i="95" a="1"/>
  <c r="K16" i="95" s="1"/>
  <c r="J16" i="95" a="1"/>
  <c r="J16" i="95" s="1"/>
  <c r="I16" i="95" a="1"/>
  <c r="I16" i="95" s="1"/>
  <c r="H16" i="95" a="1"/>
  <c r="H16" i="95" s="1"/>
  <c r="E16" i="95" a="1"/>
  <c r="E16" i="95" s="1"/>
  <c r="O16" i="95" a="1"/>
  <c r="O16" i="95" s="1"/>
  <c r="P16" i="95" a="1"/>
  <c r="P16" i="95" s="1"/>
  <c r="L16" i="95" a="1"/>
  <c r="L16" i="95" s="1"/>
  <c r="E43" i="95" a="1"/>
  <c r="E43" i="95" s="1"/>
  <c r="F43" i="95" s="1" a="1"/>
  <c r="F43" i="95" s="1"/>
  <c r="E31" i="95" a="1"/>
  <c r="E31" i="95" s="1"/>
  <c r="G31" i="95" s="1" a="1"/>
  <c r="G31" i="95" s="1"/>
  <c r="E28" i="95" a="1"/>
  <c r="E28" i="95" s="1"/>
  <c r="F28" i="95" s="1" a="1"/>
  <c r="F28" i="95" s="1"/>
  <c r="E25" i="95" a="1"/>
  <c r="E25" i="95" s="1"/>
  <c r="G25" i="95" s="1" a="1"/>
  <c r="G25" i="95" s="1"/>
  <c r="E42" i="95" a="1"/>
  <c r="E42" i="95" s="1"/>
  <c r="F42" i="95" s="1" a="1"/>
  <c r="F42" i="95" s="1"/>
  <c r="K13" i="95" a="1"/>
  <c r="K13" i="95" s="1"/>
  <c r="J13" i="95" a="1"/>
  <c r="J13" i="95" s="1"/>
  <c r="P13" i="95" a="1"/>
  <c r="P13" i="95" s="1"/>
  <c r="O13" i="95" a="1"/>
  <c r="O13" i="95" s="1"/>
  <c r="L13" i="95" a="1"/>
  <c r="L13" i="95" s="1"/>
  <c r="H13" i="95" a="1"/>
  <c r="H13" i="95" s="1"/>
  <c r="E13" i="95" a="1"/>
  <c r="E13" i="95" s="1"/>
  <c r="I13" i="95" a="1"/>
  <c r="I13" i="95" s="1"/>
  <c r="E45" i="95" a="1"/>
  <c r="E45" i="95" s="1"/>
  <c r="F45" i="95" s="1" a="1"/>
  <c r="F45" i="95" s="1"/>
  <c r="E41" i="95" a="1"/>
  <c r="E41" i="95" s="1"/>
  <c r="F41" i="95" s="1" a="1"/>
  <c r="F41" i="95" s="1"/>
  <c r="E29" i="95" a="1"/>
  <c r="E29" i="95" s="1"/>
  <c r="F29" i="95" s="1" a="1"/>
  <c r="F29" i="95" s="1"/>
  <c r="K14" i="95" a="1"/>
  <c r="K14" i="95" s="1"/>
  <c r="J14" i="95" a="1"/>
  <c r="J14" i="95" s="1"/>
  <c r="P14" i="95" a="1"/>
  <c r="P14" i="95" s="1"/>
  <c r="H14" i="95" a="1"/>
  <c r="H14" i="95" s="1"/>
  <c r="O14" i="95" a="1"/>
  <c r="O14" i="95" s="1"/>
  <c r="L14" i="95" a="1"/>
  <c r="L14" i="95" s="1"/>
  <c r="I14" i="95" a="1"/>
  <c r="I14" i="95" s="1"/>
  <c r="E14" i="95" a="1"/>
  <c r="E14" i="95" s="1"/>
  <c r="E24" i="95" a="1"/>
  <c r="E24" i="95" s="1"/>
  <c r="G24" i="95" s="1" a="1"/>
  <c r="G24" i="95" s="1"/>
  <c r="E46" i="95" a="1"/>
  <c r="E46" i="95" s="1"/>
  <c r="F46" i="95" s="1" a="1"/>
  <c r="F46" i="95" s="1"/>
  <c r="K11" i="95" a="1"/>
  <c r="K11" i="95" s="1"/>
  <c r="J11" i="95" a="1"/>
  <c r="J11" i="95" s="1"/>
  <c r="I11" i="95" a="1"/>
  <c r="I11" i="95" s="1"/>
  <c r="H11" i="95" a="1"/>
  <c r="H11" i="95" s="1"/>
  <c r="E11" i="95" a="1"/>
  <c r="E11" i="95" s="1"/>
  <c r="P11" i="95" a="1"/>
  <c r="P11" i="95" s="1"/>
  <c r="O11" i="95" a="1"/>
  <c r="O11" i="95" s="1"/>
  <c r="L11" i="95" a="1"/>
  <c r="L11" i="95" s="1"/>
  <c r="K18" i="95" a="1"/>
  <c r="K18" i="95" s="1"/>
  <c r="J18" i="95" a="1"/>
  <c r="J18" i="95" s="1"/>
  <c r="P18" i="95" a="1"/>
  <c r="P18" i="95" s="1"/>
  <c r="O18" i="95" a="1"/>
  <c r="O18" i="95" s="1"/>
  <c r="I18" i="95" a="1"/>
  <c r="I18" i="95" s="1"/>
  <c r="L18" i="95" a="1"/>
  <c r="L18" i="95" s="1"/>
  <c r="H18" i="95" a="1"/>
  <c r="H18" i="95" s="1"/>
  <c r="E18" i="95" a="1"/>
  <c r="E18" i="95" s="1"/>
  <c r="E39" i="95" a="1"/>
  <c r="E39" i="95" s="1"/>
  <c r="F39" i="95" s="1" a="1"/>
  <c r="F39" i="95" s="1"/>
  <c r="E27" i="95" a="1"/>
  <c r="E27" i="95" s="1"/>
  <c r="G27" i="95" s="1" a="1"/>
  <c r="G27" i="95" s="1"/>
  <c r="E38" i="95" a="1"/>
  <c r="E38" i="95" s="1"/>
  <c r="F38" i="95" s="1" a="1"/>
  <c r="F38" i="95" s="1"/>
  <c r="K12" i="95" a="1"/>
  <c r="K12" i="95" s="1"/>
  <c r="J12" i="95" a="1"/>
  <c r="J12" i="95" s="1"/>
  <c r="L12" i="95" a="1"/>
  <c r="L12" i="95" s="1"/>
  <c r="O12" i="95" a="1"/>
  <c r="O12" i="95" s="1"/>
  <c r="H12" i="95" a="1"/>
  <c r="H12" i="95" s="1"/>
  <c r="I12" i="95" a="1"/>
  <c r="I12" i="95" s="1"/>
  <c r="P12" i="95" a="1"/>
  <c r="P12" i="95" s="1"/>
  <c r="E12" i="95" a="1"/>
  <c r="E12" i="95" s="1"/>
  <c r="K17" i="95" a="1"/>
  <c r="K17" i="95" s="1"/>
  <c r="J17" i="95" a="1"/>
  <c r="J17" i="95" s="1"/>
  <c r="L17" i="95" a="1"/>
  <c r="L17" i="95" s="1"/>
  <c r="I17" i="95" a="1"/>
  <c r="I17" i="95" s="1"/>
  <c r="O17" i="95" a="1"/>
  <c r="O17" i="95" s="1"/>
  <c r="H17" i="95" a="1"/>
  <c r="H17" i="95" s="1"/>
  <c r="E17" i="95" a="1"/>
  <c r="E17" i="95" s="1"/>
  <c r="P17" i="95" a="1"/>
  <c r="P17" i="95" s="1"/>
  <c r="E30" i="95" a="1"/>
  <c r="E30" i="95" s="1"/>
  <c r="G30" i="95" s="1" a="1"/>
  <c r="G30" i="95" s="1"/>
  <c r="E44" i="95" a="1"/>
  <c r="E44" i="95" s="1"/>
  <c r="F44" i="95" s="1" a="1"/>
  <c r="F44" i="95" s="1"/>
  <c r="E40" i="95" a="1"/>
  <c r="E40" i="95" s="1"/>
  <c r="F40" i="95" s="1" a="1"/>
  <c r="F40" i="95" s="1"/>
  <c r="E26" i="95" a="1"/>
  <c r="E26" i="95" s="1"/>
  <c r="G26" i="95" s="1" a="1"/>
  <c r="G26" i="95" s="1"/>
  <c r="I9" i="95" a="1"/>
  <c r="E9" i="95" a="1"/>
  <c r="O9" i="95" a="1"/>
  <c r="E37" i="95" a="1"/>
  <c r="E23" i="95" a="1"/>
  <c r="K9" i="95" a="1"/>
  <c r="J9" i="95" a="1"/>
  <c r="P9" i="95" a="1"/>
  <c r="L9" i="95" a="1"/>
  <c r="H9" i="95" a="1"/>
  <c r="Q17" i="95" a="1"/>
  <c r="Q12" i="95" a="1"/>
  <c r="Q10" i="95" a="1"/>
  <c r="Q15" i="95" a="1"/>
  <c r="Q16" i="95" a="1"/>
  <c r="Q13" i="95" a="1"/>
  <c r="Q18" i="95" a="1"/>
  <c r="Q11" i="95" a="1"/>
  <c r="Q9" i="95" a="1"/>
  <c r="Q14" i="95" a="1"/>
  <c r="H9" i="95" l="1"/>
  <c r="L9" i="95"/>
  <c r="P9" i="95"/>
  <c r="J9" i="95"/>
  <c r="K9" i="95"/>
  <c r="E23" i="95"/>
  <c r="F23" i="95" s="1" a="1"/>
  <c r="E37" i="95"/>
  <c r="F37" i="95" s="1" a="1"/>
  <c r="F37" i="95" s="1"/>
  <c r="O9" i="95"/>
  <c r="E9" i="95"/>
  <c r="I9" i="95"/>
  <c r="G32" i="95" a="1"/>
  <c r="G32" i="95" s="1"/>
  <c r="G29" i="95" a="1"/>
  <c r="G29" i="95" s="1"/>
  <c r="F27" i="95" a="1"/>
  <c r="F27" i="95" s="1"/>
  <c r="F24" i="95" a="1"/>
  <c r="F24" i="95" s="1"/>
  <c r="Q18" i="95"/>
  <c r="Q12" i="95"/>
  <c r="Q9" i="95"/>
  <c r="Q11" i="95"/>
  <c r="Q14" i="95"/>
  <c r="Q10" i="95"/>
  <c r="Q17" i="95"/>
  <c r="Q13" i="95"/>
  <c r="Q16" i="95"/>
  <c r="Q15" i="95"/>
  <c r="F31" i="95" a="1"/>
  <c r="F31" i="95" s="1"/>
  <c r="F30" i="95" a="1"/>
  <c r="F30" i="95" s="1"/>
  <c r="F25" i="95" a="1"/>
  <c r="F25" i="95" s="1"/>
  <c r="F26" i="95" a="1"/>
  <c r="F26" i="95" s="1"/>
  <c r="G28" i="95" a="1"/>
  <c r="G28" i="95" s="1"/>
  <c r="G23" i="95" l="1" a="1"/>
  <c r="G23" i="95" s="1"/>
  <c r="F23" i="9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<sst xmlns="http://schemas.openxmlformats.org/spreadsheetml/2006/main" count="1696" uniqueCount="231">
  <si>
    <t>（様式４－１）</t>
    <rPh sb="1" eb="3">
      <t>ヨウシキ</t>
    </rPh>
    <phoneticPr fontId="1"/>
  </si>
  <si>
    <t>建　物　概　要</t>
    <rPh sb="0" eb="1">
      <t>タツル</t>
    </rPh>
    <rPh sb="2" eb="3">
      <t>モノ</t>
    </rPh>
    <rPh sb="4" eb="5">
      <t>ガイ</t>
    </rPh>
    <rPh sb="6" eb="7">
      <t>ヨウ</t>
    </rPh>
    <phoneticPr fontId="1"/>
  </si>
  <si>
    <t>棟番号</t>
    <rPh sb="0" eb="1">
      <t>トウ</t>
    </rPh>
    <rPh sb="1" eb="3">
      <t>バンゴウ</t>
    </rPh>
    <phoneticPr fontId="1"/>
  </si>
  <si>
    <t>建物名称</t>
    <rPh sb="0" eb="2">
      <t>タテモノ</t>
    </rPh>
    <rPh sb="2" eb="4">
      <t>メイショウ</t>
    </rPh>
    <phoneticPr fontId="1"/>
  </si>
  <si>
    <t>工事種別</t>
    <rPh sb="0" eb="2">
      <t>コウジ</t>
    </rPh>
    <rPh sb="2" eb="4">
      <t>シュベツ</t>
    </rPh>
    <phoneticPr fontId="1"/>
  </si>
  <si>
    <t>[建設、改修、取得+改修、取得]から選択</t>
    <rPh sb="1" eb="3">
      <t>ケンセツ</t>
    </rPh>
    <rPh sb="4" eb="6">
      <t>カイシュウ</t>
    </rPh>
    <rPh sb="7" eb="9">
      <t>シュトク</t>
    </rPh>
    <rPh sb="10" eb="12">
      <t>カイシュウ</t>
    </rPh>
    <rPh sb="18" eb="20">
      <t>センタク</t>
    </rPh>
    <phoneticPr fontId="1"/>
  </si>
  <si>
    <t>建設</t>
    <rPh sb="0" eb="2">
      <t>ケンセツ</t>
    </rPh>
    <phoneticPr fontId="1"/>
  </si>
  <si>
    <t>改修</t>
    <rPh sb="0" eb="2">
      <t>カイシュウ</t>
    </rPh>
    <phoneticPr fontId="1"/>
  </si>
  <si>
    <t>取得＋改修</t>
    <rPh sb="0" eb="2">
      <t>シュトク</t>
    </rPh>
    <rPh sb="3" eb="5">
      <t>カイシュウ</t>
    </rPh>
    <phoneticPr fontId="1"/>
  </si>
  <si>
    <t>取得</t>
    <rPh sb="0" eb="2">
      <t>シュトク</t>
    </rPh>
    <phoneticPr fontId="1"/>
  </si>
  <si>
    <t>敷地</t>
    <rPh sb="0" eb="2">
      <t>シキチ</t>
    </rPh>
    <phoneticPr fontId="1"/>
  </si>
  <si>
    <t>住所</t>
    <phoneticPr fontId="1"/>
  </si>
  <si>
    <r>
      <t xml:space="preserve">（番地、号などまで記入）
</t>
    </r>
    <r>
      <rPr>
        <sz val="7"/>
        <color theme="1"/>
        <rFont val="Meiryo UI"/>
        <family val="3"/>
        <charset val="128"/>
      </rPr>
      <t>例：東京都港区南青山2丁目4番15号</t>
    </r>
    <rPh sb="1" eb="3">
      <t>バンチ</t>
    </rPh>
    <rPh sb="4" eb="5">
      <t>ゴウ</t>
    </rPh>
    <rPh sb="9" eb="11">
      <t>キニュウ</t>
    </rPh>
    <rPh sb="13" eb="14">
      <t>レイ</t>
    </rPh>
    <rPh sb="20" eb="21">
      <t>ミナミ</t>
    </rPh>
    <rPh sb="21" eb="23">
      <t>アオヤマ</t>
    </rPh>
    <rPh sb="24" eb="26">
      <t>チョウメ</t>
    </rPh>
    <rPh sb="27" eb="28">
      <t>バン</t>
    </rPh>
    <rPh sb="30" eb="31">
      <t>ゴウ</t>
    </rPh>
    <phoneticPr fontId="1"/>
  </si>
  <si>
    <t>用途地域</t>
    <rPh sb="0" eb="2">
      <t>ヨウト</t>
    </rPh>
    <rPh sb="2" eb="4">
      <t>チイキ</t>
    </rPh>
    <phoneticPr fontId="1"/>
  </si>
  <si>
    <t>（用途地域の指定状況）</t>
    <rPh sb="1" eb="3">
      <t>ヨウト</t>
    </rPh>
    <rPh sb="3" eb="5">
      <t>チイキ</t>
    </rPh>
    <rPh sb="6" eb="8">
      <t>シテイ</t>
    </rPh>
    <rPh sb="8" eb="10">
      <t>ジョウキョウ</t>
    </rPh>
    <phoneticPr fontId="1"/>
  </si>
  <si>
    <t>敷地面積</t>
    <rPh sb="0" eb="2">
      <t>シキチ</t>
    </rPh>
    <rPh sb="2" eb="4">
      <t>メンセキ</t>
    </rPh>
    <phoneticPr fontId="1"/>
  </si>
  <si>
    <t>数値を記入（単位：㎡）</t>
    <rPh sb="0" eb="2">
      <t>スウチ</t>
    </rPh>
    <rPh sb="3" eb="5">
      <t>キニュウ</t>
    </rPh>
    <rPh sb="6" eb="8">
      <t>タンイ</t>
    </rPh>
    <phoneticPr fontId="1"/>
  </si>
  <si>
    <t>㎡</t>
    <phoneticPr fontId="1"/>
  </si>
  <si>
    <t>[持地,借地,その他]　から選択</t>
    <rPh sb="1" eb="3">
      <t>モチチ</t>
    </rPh>
    <rPh sb="4" eb="5">
      <t>シャク</t>
    </rPh>
    <rPh sb="5" eb="6">
      <t>チ</t>
    </rPh>
    <phoneticPr fontId="1"/>
  </si>
  <si>
    <t>持地</t>
    <rPh sb="0" eb="2">
      <t>モチチ</t>
    </rPh>
    <phoneticPr fontId="1"/>
  </si>
  <si>
    <t>借地</t>
    <rPh sb="0" eb="2">
      <t>シャクチ</t>
    </rPh>
    <phoneticPr fontId="1"/>
  </si>
  <si>
    <t>その他</t>
    <rPh sb="2" eb="3">
      <t>タ</t>
    </rPh>
    <phoneticPr fontId="1"/>
  </si>
  <si>
    <t>取得状況等</t>
    <rPh sb="0" eb="2">
      <t>シュトク</t>
    </rPh>
    <rPh sb="2" eb="4">
      <t>ジョウキョウ</t>
    </rPh>
    <rPh sb="4" eb="5">
      <t>トウ</t>
    </rPh>
    <phoneticPr fontId="1"/>
  </si>
  <si>
    <t>年</t>
    <rPh sb="0" eb="1">
      <t>ネン</t>
    </rPh>
    <phoneticPr fontId="1"/>
  </si>
  <si>
    <t>月</t>
    <rPh sb="0" eb="1">
      <t>ツキ</t>
    </rPh>
    <phoneticPr fontId="1"/>
  </si>
  <si>
    <t>建物</t>
    <rPh sb="0" eb="2">
      <t>タテモノ</t>
    </rPh>
    <phoneticPr fontId="1"/>
  </si>
  <si>
    <t>階数</t>
    <rPh sb="0" eb="2">
      <t>カイスウ</t>
    </rPh>
    <phoneticPr fontId="1"/>
  </si>
  <si>
    <t>（地上●階、地下●階）</t>
    <rPh sb="1" eb="3">
      <t>チジョウ</t>
    </rPh>
    <rPh sb="4" eb="5">
      <t>カイ</t>
    </rPh>
    <rPh sb="6" eb="8">
      <t>チカ</t>
    </rPh>
    <rPh sb="9" eb="10">
      <t>カイ</t>
    </rPh>
    <phoneticPr fontId="1"/>
  </si>
  <si>
    <t>地上</t>
    <rPh sb="0" eb="2">
      <t>チジョウ</t>
    </rPh>
    <phoneticPr fontId="1"/>
  </si>
  <si>
    <t>階</t>
    <rPh sb="0" eb="1">
      <t>カイ</t>
    </rPh>
    <phoneticPr fontId="1"/>
  </si>
  <si>
    <t>地下</t>
    <phoneticPr fontId="1"/>
  </si>
  <si>
    <t>延床面積</t>
    <rPh sb="0" eb="1">
      <t>ノ</t>
    </rPh>
    <rPh sb="1" eb="2">
      <t>ユカ</t>
    </rPh>
    <rPh sb="2" eb="4">
      <t>メンセキ</t>
    </rPh>
    <phoneticPr fontId="1"/>
  </si>
  <si>
    <t>数値を記入（単位：㎡）</t>
    <phoneticPr fontId="1"/>
  </si>
  <si>
    <t>（●年●月）</t>
    <rPh sb="2" eb="3">
      <t>ネン</t>
    </rPh>
    <rPh sb="4" eb="5">
      <t>ツキ</t>
    </rPh>
    <phoneticPr fontId="1"/>
  </si>
  <si>
    <t>構造</t>
    <rPh sb="0" eb="2">
      <t>コウゾウ</t>
    </rPh>
    <phoneticPr fontId="1"/>
  </si>
  <si>
    <t>[RC造、S造、木造、その他]　から選択</t>
    <rPh sb="3" eb="4">
      <t>ゾウ</t>
    </rPh>
    <rPh sb="6" eb="7">
      <t>ゾウ</t>
    </rPh>
    <rPh sb="8" eb="10">
      <t>モクゾウ</t>
    </rPh>
    <rPh sb="13" eb="14">
      <t>タ</t>
    </rPh>
    <rPh sb="18" eb="20">
      <t>センタク</t>
    </rPh>
    <phoneticPr fontId="1"/>
  </si>
  <si>
    <t>RC造</t>
    <phoneticPr fontId="1"/>
  </si>
  <si>
    <t>S造</t>
    <phoneticPr fontId="1"/>
  </si>
  <si>
    <t>木造</t>
    <phoneticPr fontId="1"/>
  </si>
  <si>
    <t>その他</t>
  </si>
  <si>
    <t>（その他の内容）</t>
    <rPh sb="3" eb="4">
      <t>タ</t>
    </rPh>
    <rPh sb="5" eb="7">
      <t>ナイヨウ</t>
    </rPh>
    <phoneticPr fontId="1"/>
  </si>
  <si>
    <t>耐震基準適合状況</t>
    <rPh sb="0" eb="2">
      <t>タイシン</t>
    </rPh>
    <rPh sb="2" eb="4">
      <t>キジュン</t>
    </rPh>
    <rPh sb="4" eb="6">
      <t>テキゴウ</t>
    </rPh>
    <rPh sb="6" eb="8">
      <t>ジョウキョウ</t>
    </rPh>
    <phoneticPr fontId="1"/>
  </si>
  <si>
    <t>適合している</t>
    <phoneticPr fontId="1"/>
  </si>
  <si>
    <t>モデル事業の補助等で実施する改修工事により適合予定</t>
    <rPh sb="8" eb="9">
      <t>トウ</t>
    </rPh>
    <phoneticPr fontId="1"/>
  </si>
  <si>
    <t>関係法令への
既存不適格の状況</t>
    <rPh sb="0" eb="2">
      <t>カンケイ</t>
    </rPh>
    <rPh sb="2" eb="4">
      <t>ホウレイ</t>
    </rPh>
    <rPh sb="7" eb="9">
      <t>キソン</t>
    </rPh>
    <rPh sb="9" eb="12">
      <t>フテキカク</t>
    </rPh>
    <rPh sb="13" eb="15">
      <t>ジョウキョウ</t>
    </rPh>
    <phoneticPr fontId="1"/>
  </si>
  <si>
    <t>[既存不適格等はない、既存不適格等がある]　から選択</t>
    <rPh sb="1" eb="3">
      <t>キソン</t>
    </rPh>
    <rPh sb="3" eb="6">
      <t>フテキカク</t>
    </rPh>
    <rPh sb="6" eb="7">
      <t>トウ</t>
    </rPh>
    <rPh sb="11" eb="13">
      <t>キゾン</t>
    </rPh>
    <rPh sb="13" eb="16">
      <t>フテキカク</t>
    </rPh>
    <rPh sb="16" eb="17">
      <t>トウ</t>
    </rPh>
    <phoneticPr fontId="1"/>
  </si>
  <si>
    <t>既存不適格等はない</t>
    <rPh sb="0" eb="2">
      <t>キゾン</t>
    </rPh>
    <rPh sb="2" eb="5">
      <t>フテキカク</t>
    </rPh>
    <rPh sb="5" eb="6">
      <t>トウ</t>
    </rPh>
    <phoneticPr fontId="1"/>
  </si>
  <si>
    <t>既存不適格等がある</t>
    <rPh sb="0" eb="2">
      <t>キゾン</t>
    </rPh>
    <rPh sb="2" eb="5">
      <t>フテキカク</t>
    </rPh>
    <rPh sb="5" eb="6">
      <t>トウ</t>
    </rPh>
    <phoneticPr fontId="1"/>
  </si>
  <si>
    <t>（既存不適格等の内容）</t>
    <rPh sb="1" eb="3">
      <t>キゾン</t>
    </rPh>
    <rPh sb="3" eb="6">
      <t>フテキカク</t>
    </rPh>
    <rPh sb="6" eb="7">
      <t>トウ</t>
    </rPh>
    <rPh sb="8" eb="10">
      <t>ナイヨウ</t>
    </rPh>
    <phoneticPr fontId="1"/>
  </si>
  <si>
    <t>[所有物件,賃貸借物件,その他]　から選択</t>
    <rPh sb="1" eb="3">
      <t>ショユウ</t>
    </rPh>
    <rPh sb="3" eb="5">
      <t>ブッケン</t>
    </rPh>
    <rPh sb="6" eb="9">
      <t>チンタイシャク</t>
    </rPh>
    <rPh sb="9" eb="11">
      <t>ブッケン</t>
    </rPh>
    <phoneticPr fontId="1"/>
  </si>
  <si>
    <t>所有物件</t>
    <phoneticPr fontId="1"/>
  </si>
  <si>
    <t>賃貸借物件</t>
    <phoneticPr fontId="1"/>
  </si>
  <si>
    <t>補助要望
部分</t>
    <rPh sb="0" eb="2">
      <t>ホジョ</t>
    </rPh>
    <rPh sb="2" eb="4">
      <t>ヨウボウ</t>
    </rPh>
    <rPh sb="5" eb="7">
      <t>ブブン</t>
    </rPh>
    <phoneticPr fontId="1"/>
  </si>
  <si>
    <t>建物との関係</t>
    <rPh sb="0" eb="2">
      <t>タテモノ</t>
    </rPh>
    <rPh sb="4" eb="6">
      <t>カンケイ</t>
    </rPh>
    <phoneticPr fontId="1"/>
  </si>
  <si>
    <t>[建物の全部,建物の一部]　から選択</t>
    <rPh sb="1" eb="3">
      <t>タテモノ</t>
    </rPh>
    <rPh sb="4" eb="6">
      <t>ゼンブ</t>
    </rPh>
    <rPh sb="7" eb="9">
      <t>タテモノ</t>
    </rPh>
    <rPh sb="10" eb="12">
      <t>イチブ</t>
    </rPh>
    <phoneticPr fontId="1"/>
  </si>
  <si>
    <t>建物の全部</t>
    <phoneticPr fontId="1"/>
  </si>
  <si>
    <t>建物の一部</t>
    <phoneticPr fontId="1"/>
  </si>
  <si>
    <t>用途</t>
    <rPh sb="0" eb="2">
      <t>ヨウト</t>
    </rPh>
    <phoneticPr fontId="1"/>
  </si>
  <si>
    <t>[住宅,施設,住宅及び施設]　から選択</t>
    <rPh sb="1" eb="3">
      <t>ジュウタク</t>
    </rPh>
    <rPh sb="4" eb="6">
      <t>シセツ</t>
    </rPh>
    <rPh sb="7" eb="9">
      <t>ジュウタク</t>
    </rPh>
    <rPh sb="9" eb="10">
      <t>オヨ</t>
    </rPh>
    <rPh sb="11" eb="13">
      <t>シセツ</t>
    </rPh>
    <phoneticPr fontId="1"/>
  </si>
  <si>
    <t>住宅</t>
    <phoneticPr fontId="1"/>
  </si>
  <si>
    <t>施設</t>
    <phoneticPr fontId="1"/>
  </si>
  <si>
    <t>住宅及び施設</t>
    <rPh sb="4" eb="6">
      <t>シセツ</t>
    </rPh>
    <phoneticPr fontId="1"/>
  </si>
  <si>
    <t>住宅部分</t>
    <rPh sb="0" eb="2">
      <t>ジュウタク</t>
    </rPh>
    <rPh sb="2" eb="4">
      <t>ブブン</t>
    </rPh>
    <phoneticPr fontId="1"/>
  </si>
  <si>
    <t>戸数（※）</t>
    <rPh sb="0" eb="2">
      <t>コスウ</t>
    </rPh>
    <phoneticPr fontId="1"/>
  </si>
  <si>
    <t>数値を記入（単位：戸）</t>
    <rPh sb="0" eb="2">
      <t>スウチ</t>
    </rPh>
    <rPh sb="3" eb="5">
      <t>キニュウ</t>
    </rPh>
    <rPh sb="6" eb="8">
      <t>タンイ</t>
    </rPh>
    <rPh sb="9" eb="10">
      <t>ト</t>
    </rPh>
    <phoneticPr fontId="1"/>
  </si>
  <si>
    <t>戸</t>
    <rPh sb="0" eb="1">
      <t>ト</t>
    </rPh>
    <phoneticPr fontId="1"/>
  </si>
  <si>
    <t>形式</t>
    <rPh sb="0" eb="2">
      <t>ケイシキ</t>
    </rPh>
    <phoneticPr fontId="1"/>
  </si>
  <si>
    <t>[共同住宅,戸建て住宅,その他]</t>
    <rPh sb="1" eb="3">
      <t>キョウドウ</t>
    </rPh>
    <rPh sb="3" eb="5">
      <t>ジュウタク</t>
    </rPh>
    <rPh sb="6" eb="8">
      <t>コダ</t>
    </rPh>
    <rPh sb="9" eb="11">
      <t>ジュウタク</t>
    </rPh>
    <rPh sb="14" eb="15">
      <t>タ</t>
    </rPh>
    <phoneticPr fontId="1"/>
  </si>
  <si>
    <t>共同住宅</t>
    <rPh sb="0" eb="2">
      <t>キョウドウ</t>
    </rPh>
    <rPh sb="2" eb="4">
      <t>ジュウタク</t>
    </rPh>
    <phoneticPr fontId="1"/>
  </si>
  <si>
    <t>戸建て住宅</t>
    <rPh sb="0" eb="2">
      <t>コダ</t>
    </rPh>
    <rPh sb="3" eb="5">
      <t>ジュウタク</t>
    </rPh>
    <phoneticPr fontId="1"/>
  </si>
  <si>
    <t>供給形態</t>
    <rPh sb="0" eb="2">
      <t>キョウキュウ</t>
    </rPh>
    <rPh sb="2" eb="4">
      <t>ケイタイ</t>
    </rPh>
    <phoneticPr fontId="1"/>
  </si>
  <si>
    <t>[賃貸住宅,分譲住宅,その他]</t>
    <rPh sb="1" eb="3">
      <t>チンタイ</t>
    </rPh>
    <rPh sb="3" eb="5">
      <t>ジュウタク</t>
    </rPh>
    <rPh sb="6" eb="8">
      <t>ブンジョウ</t>
    </rPh>
    <rPh sb="8" eb="10">
      <t>ジュウタク</t>
    </rPh>
    <rPh sb="13" eb="14">
      <t>タ</t>
    </rPh>
    <phoneticPr fontId="1"/>
  </si>
  <si>
    <t>賃貸住宅</t>
    <rPh sb="0" eb="2">
      <t>チンタイ</t>
    </rPh>
    <rPh sb="2" eb="4">
      <t>ジュウタク</t>
    </rPh>
    <phoneticPr fontId="1"/>
  </si>
  <si>
    <t>分譲住宅</t>
    <rPh sb="0" eb="2">
      <t>ブンジョウ</t>
    </rPh>
    <rPh sb="2" eb="4">
      <t>ジュウタク</t>
    </rPh>
    <phoneticPr fontId="1"/>
  </si>
  <si>
    <t>戸当たり面積</t>
    <rPh sb="0" eb="1">
      <t>コ</t>
    </rPh>
    <rPh sb="1" eb="2">
      <t>ア</t>
    </rPh>
    <rPh sb="4" eb="6">
      <t>メンセキ</t>
    </rPh>
    <phoneticPr fontId="1"/>
  </si>
  <si>
    <t>最小面積</t>
    <rPh sb="0" eb="2">
      <t>サイショウ</t>
    </rPh>
    <rPh sb="2" eb="4">
      <t>メンセキ</t>
    </rPh>
    <phoneticPr fontId="1"/>
  </si>
  <si>
    <t>（数値を記入　単位：㎡）</t>
    <rPh sb="1" eb="3">
      <t>スウチ</t>
    </rPh>
    <rPh sb="4" eb="6">
      <t>キニュウ</t>
    </rPh>
    <rPh sb="7" eb="9">
      <t>タンイ</t>
    </rPh>
    <phoneticPr fontId="1"/>
  </si>
  <si>
    <t>最大面積</t>
    <rPh sb="0" eb="2">
      <t>サイダイ</t>
    </rPh>
    <rPh sb="2" eb="4">
      <t>メンセキ</t>
    </rPh>
    <phoneticPr fontId="1"/>
  </si>
  <si>
    <t>（数値を記入　単位：㎡）</t>
    <phoneticPr fontId="1"/>
  </si>
  <si>
    <t xml:space="preserve">[適合、不適合]　から選択	</t>
  </si>
  <si>
    <t>施設部分</t>
    <rPh sb="0" eb="2">
      <t>シセツ</t>
    </rPh>
    <rPh sb="2" eb="4">
      <t>ブブン</t>
    </rPh>
    <phoneticPr fontId="1"/>
  </si>
  <si>
    <t>施設数（※）</t>
    <rPh sb="0" eb="2">
      <t>シセツ</t>
    </rPh>
    <rPh sb="2" eb="3">
      <t>スウ</t>
    </rPh>
    <phoneticPr fontId="1"/>
  </si>
  <si>
    <t>数値を記入（単位：施設）</t>
    <rPh sb="9" eb="11">
      <t>シセツ</t>
    </rPh>
    <phoneticPr fontId="1"/>
  </si>
  <si>
    <t>施設</t>
    <rPh sb="0" eb="2">
      <t>シセツ</t>
    </rPh>
    <phoneticPr fontId="1"/>
  </si>
  <si>
    <t>施設数の内訳</t>
    <rPh sb="0" eb="3">
      <t>シセツスウ</t>
    </rPh>
    <rPh sb="4" eb="6">
      <t>ウチワケ</t>
    </rPh>
    <phoneticPr fontId="1"/>
  </si>
  <si>
    <t>（施設の数に応じて、それぞれの用途を記入）</t>
    <rPh sb="1" eb="3">
      <t>シセツ</t>
    </rPh>
    <rPh sb="4" eb="5">
      <t>スウ</t>
    </rPh>
    <rPh sb="6" eb="7">
      <t>オウ</t>
    </rPh>
    <rPh sb="15" eb="17">
      <t>ヨウト</t>
    </rPh>
    <rPh sb="18" eb="20">
      <t>キニュウ</t>
    </rPh>
    <phoneticPr fontId="1"/>
  </si>
  <si>
    <r>
      <t>補助要望</t>
    </r>
    <r>
      <rPr>
        <b/>
        <u/>
        <sz val="10"/>
        <color theme="1"/>
        <rFont val="Meiryo UI"/>
        <family val="3"/>
        <charset val="128"/>
      </rPr>
      <t>外</t>
    </r>
    <r>
      <rPr>
        <sz val="10"/>
        <color theme="1"/>
        <rFont val="Meiryo UI"/>
        <family val="3"/>
        <charset val="128"/>
      </rPr>
      <t xml:space="preserve">
部分</t>
    </r>
    <rPh sb="0" eb="2">
      <t>ホジョ</t>
    </rPh>
    <rPh sb="2" eb="4">
      <t>ヨウボウ</t>
    </rPh>
    <rPh sb="4" eb="5">
      <t>ソト</t>
    </rPh>
    <rPh sb="6" eb="8">
      <t>ブブン</t>
    </rPh>
    <phoneticPr fontId="1"/>
  </si>
  <si>
    <t>（補助要望外部分の用途）
※住宅については、戸数、形式、供給形態も記入</t>
    <rPh sb="1" eb="3">
      <t>ホジョ</t>
    </rPh>
    <rPh sb="3" eb="5">
      <t>ヨウボウ</t>
    </rPh>
    <rPh sb="5" eb="6">
      <t>ソト</t>
    </rPh>
    <rPh sb="6" eb="8">
      <t>ブブン</t>
    </rPh>
    <rPh sb="9" eb="11">
      <t>ヨウト</t>
    </rPh>
    <rPh sb="14" eb="16">
      <t>ジュウタク</t>
    </rPh>
    <rPh sb="22" eb="24">
      <t>コスウ</t>
    </rPh>
    <rPh sb="25" eb="27">
      <t>ケイシキ</t>
    </rPh>
    <rPh sb="28" eb="30">
      <t>キョウキュウ</t>
    </rPh>
    <rPh sb="30" eb="32">
      <t>ケイタイ</t>
    </rPh>
    <rPh sb="33" eb="35">
      <t>キニュウ</t>
    </rPh>
    <phoneticPr fontId="1"/>
  </si>
  <si>
    <t>※　補助上限額算定に連動します。</t>
    <rPh sb="4" eb="6">
      <t>ジョウゲン</t>
    </rPh>
    <phoneticPr fontId="1"/>
  </si>
  <si>
    <t>（様式4-2）</t>
    <phoneticPr fontId="1"/>
  </si>
  <si>
    <t>建物概要のまとめ</t>
    <phoneticPr fontId="1"/>
  </si>
  <si>
    <t>＜建物概要＞</t>
    <rPh sb="1" eb="5">
      <t>タテモノガイヨウ</t>
    </rPh>
    <phoneticPr fontId="1"/>
  </si>
  <si>
    <t>工事種別</t>
    <rPh sb="0" eb="4">
      <t>コウジシュベツ</t>
    </rPh>
    <phoneticPr fontId="1"/>
  </si>
  <si>
    <t>地上階数</t>
    <rPh sb="0" eb="2">
      <t>チジョウ</t>
    </rPh>
    <rPh sb="2" eb="4">
      <t>カイスウ</t>
    </rPh>
    <phoneticPr fontId="1"/>
  </si>
  <si>
    <t>取得状況等</t>
    <rPh sb="0" eb="5">
      <t>シュトクジョウキョウトウ</t>
    </rPh>
    <phoneticPr fontId="1"/>
  </si>
  <si>
    <t>建物の竣工年次</t>
    <rPh sb="0" eb="2">
      <t>タテモノ</t>
    </rPh>
    <rPh sb="3" eb="7">
      <t>シュンコウネンジ</t>
    </rPh>
    <phoneticPr fontId="1"/>
  </si>
  <si>
    <t>土地</t>
    <rPh sb="0" eb="2">
      <t>トチ</t>
    </rPh>
    <phoneticPr fontId="1"/>
  </si>
  <si>
    <t>（改修の場合は当初の年次）</t>
    <rPh sb="1" eb="3">
      <t>カイシュウ</t>
    </rPh>
    <rPh sb="4" eb="6">
      <t>バアイ</t>
    </rPh>
    <rPh sb="7" eb="9">
      <t>トウショ</t>
    </rPh>
    <rPh sb="10" eb="12">
      <t>ネンジ</t>
    </rPh>
    <phoneticPr fontId="1"/>
  </si>
  <si>
    <t>住宅戸数</t>
    <rPh sb="0" eb="2">
      <t>ジュウタク</t>
    </rPh>
    <rPh sb="2" eb="4">
      <t>コスウ</t>
    </rPh>
    <phoneticPr fontId="1"/>
  </si>
  <si>
    <t>施設数</t>
    <rPh sb="0" eb="3">
      <t>シセツスウ</t>
    </rPh>
    <phoneticPr fontId="1"/>
  </si>
  <si>
    <r>
      <t>＜建物に整備する</t>
    </r>
    <r>
      <rPr>
        <b/>
        <sz val="14"/>
        <rFont val="Meiryo UI"/>
        <family val="3"/>
        <charset val="128"/>
      </rPr>
      <t>住宅</t>
    </r>
    <r>
      <rPr>
        <b/>
        <sz val="11"/>
        <rFont val="Meiryo UI"/>
        <family val="3"/>
        <charset val="128"/>
      </rPr>
      <t>の内容＞</t>
    </r>
    <rPh sb="1" eb="3">
      <t>タテモノ</t>
    </rPh>
    <rPh sb="4" eb="6">
      <t>セイビ</t>
    </rPh>
    <rPh sb="8" eb="10">
      <t>ジュウタク</t>
    </rPh>
    <rPh sb="11" eb="13">
      <t>ナイヨウ</t>
    </rPh>
    <phoneticPr fontId="1"/>
  </si>
  <si>
    <t>整備する
住宅の戸数</t>
  </si>
  <si>
    <r>
      <t>＜建物に整備する</t>
    </r>
    <r>
      <rPr>
        <b/>
        <sz val="14"/>
        <rFont val="Meiryo UI"/>
        <family val="3"/>
        <charset val="128"/>
      </rPr>
      <t>施設</t>
    </r>
    <r>
      <rPr>
        <b/>
        <sz val="11"/>
        <rFont val="Meiryo UI"/>
        <family val="3"/>
        <charset val="128"/>
      </rPr>
      <t>の内容＞</t>
    </r>
    <rPh sb="1" eb="3">
      <t>タテモノ</t>
    </rPh>
    <rPh sb="4" eb="6">
      <t>セイビ</t>
    </rPh>
    <rPh sb="8" eb="10">
      <t>シセツ</t>
    </rPh>
    <rPh sb="11" eb="13">
      <t>ナイヨウ</t>
    </rPh>
    <phoneticPr fontId="1"/>
  </si>
  <si>
    <t>整備する
施設数</t>
    <rPh sb="0" eb="2">
      <t>セイビ</t>
    </rPh>
    <rPh sb="5" eb="8">
      <t>シセツスウ</t>
    </rPh>
    <phoneticPr fontId="1"/>
  </si>
  <si>
    <t>整備施設内訳</t>
    <rPh sb="0" eb="2">
      <t>セイビ</t>
    </rPh>
    <rPh sb="2" eb="4">
      <t>シセツ</t>
    </rPh>
    <rPh sb="4" eb="6">
      <t>ウチワケ</t>
    </rPh>
    <phoneticPr fontId="1"/>
  </si>
  <si>
    <t>（様式５）</t>
    <rPh sb="1" eb="3">
      <t>ヨウシキ</t>
    </rPh>
    <phoneticPr fontId="1"/>
  </si>
  <si>
    <t>事　業　実　施　工　程</t>
  </si>
  <si>
    <t>※補助対象とする整備内容について、実施項目毎に工程を記入してください（実施項目は、様式２、様式６－１と整合させてください）。</t>
    <rPh sb="1" eb="5">
      <t>ホジョタイショウ</t>
    </rPh>
    <rPh sb="8" eb="10">
      <t>セイビ</t>
    </rPh>
    <rPh sb="10" eb="12">
      <t>ナイヨウ</t>
    </rPh>
    <rPh sb="17" eb="19">
      <t>ジッシ</t>
    </rPh>
    <rPh sb="19" eb="21">
      <t>コウモク</t>
    </rPh>
    <rPh sb="21" eb="22">
      <t>ゴト</t>
    </rPh>
    <rPh sb="23" eb="25">
      <t>コウテイ</t>
    </rPh>
    <rPh sb="26" eb="28">
      <t>キニュウ</t>
    </rPh>
    <rPh sb="35" eb="37">
      <t>ジッシ</t>
    </rPh>
    <rPh sb="37" eb="39">
      <t>コウモク</t>
    </rPh>
    <rPh sb="41" eb="43">
      <t>ヨウシキ</t>
    </rPh>
    <rPh sb="45" eb="47">
      <t>ヨウシキ</t>
    </rPh>
    <rPh sb="51" eb="53">
      <t>セイゴウ</t>
    </rPh>
    <phoneticPr fontId="1"/>
  </si>
  <si>
    <t>事業期間（予定含む）：</t>
    <rPh sb="0" eb="2">
      <t>ジギョウ</t>
    </rPh>
    <rPh sb="2" eb="4">
      <t>キカン</t>
    </rPh>
    <rPh sb="5" eb="7">
      <t>ヨテイ</t>
    </rPh>
    <rPh sb="7" eb="8">
      <t>フク</t>
    </rPh>
    <phoneticPr fontId="1"/>
  </si>
  <si>
    <t>～</t>
    <phoneticPr fontId="1"/>
  </si>
  <si>
    <t>実施項目</t>
    <rPh sb="0" eb="2">
      <t>ジッシ</t>
    </rPh>
    <rPh sb="2" eb="4">
      <t>コウモク</t>
    </rPh>
    <phoneticPr fontId="1"/>
  </si>
  <si>
    <t>8
月</t>
    <rPh sb="2" eb="3">
      <t>ガツ</t>
    </rPh>
    <phoneticPr fontId="1"/>
  </si>
  <si>
    <t>9
月</t>
    <rPh sb="2" eb="3">
      <t>ガツ</t>
    </rPh>
    <phoneticPr fontId="1"/>
  </si>
  <si>
    <t>10
月</t>
    <rPh sb="3" eb="4">
      <t>ガツ</t>
    </rPh>
    <phoneticPr fontId="1"/>
  </si>
  <si>
    <t>11
月</t>
    <rPh sb="3" eb="4">
      <t>ガツ</t>
    </rPh>
    <phoneticPr fontId="1"/>
  </si>
  <si>
    <t>12
月</t>
    <rPh sb="3" eb="4">
      <t>ガツ</t>
    </rPh>
    <phoneticPr fontId="1"/>
  </si>
  <si>
    <t>1
月</t>
    <rPh sb="2" eb="3">
      <t>ガツ</t>
    </rPh>
    <phoneticPr fontId="1"/>
  </si>
  <si>
    <t>2
月</t>
    <rPh sb="2" eb="3">
      <t>ガツ</t>
    </rPh>
    <phoneticPr fontId="1"/>
  </si>
  <si>
    <t>3
月</t>
    <rPh sb="2" eb="3">
      <t>ガツ</t>
    </rPh>
    <phoneticPr fontId="1"/>
  </si>
  <si>
    <t>4
月</t>
    <rPh sb="2" eb="3">
      <t>ガツ</t>
    </rPh>
    <phoneticPr fontId="1"/>
  </si>
  <si>
    <t>5
月</t>
    <rPh sb="2" eb="3">
      <t>ガツ</t>
    </rPh>
    <phoneticPr fontId="1"/>
  </si>
  <si>
    <t>6
月</t>
    <rPh sb="2" eb="3">
      <t>ガツ</t>
    </rPh>
    <phoneticPr fontId="1"/>
  </si>
  <si>
    <t>7
月</t>
    <rPh sb="2" eb="3">
      <t>ガツ</t>
    </rPh>
    <phoneticPr fontId="1"/>
  </si>
  <si>
    <t>（様式６－１）</t>
    <rPh sb="1" eb="3">
      <t>ヨウシキ</t>
    </rPh>
    <phoneticPr fontId="1"/>
  </si>
  <si>
    <t>事　業　費　内　訳</t>
    <rPh sb="0" eb="1">
      <t>コト</t>
    </rPh>
    <rPh sb="2" eb="3">
      <t>ゴウ</t>
    </rPh>
    <rPh sb="4" eb="5">
      <t>ヒ</t>
    </rPh>
    <rPh sb="6" eb="7">
      <t>ナイ</t>
    </rPh>
    <rPh sb="8" eb="9">
      <t>ヤク</t>
    </rPh>
    <phoneticPr fontId="1"/>
  </si>
  <si>
    <t>単価 [千円]</t>
    <rPh sb="0" eb="2">
      <t>タンカ</t>
    </rPh>
    <phoneticPr fontId="1"/>
  </si>
  <si>
    <t>計</t>
    <rPh sb="0" eb="1">
      <t>ケイ</t>
    </rPh>
    <phoneticPr fontId="1"/>
  </si>
  <si>
    <t>数量</t>
    <rPh sb="0" eb="2">
      <t>スウリョウ</t>
    </rPh>
    <phoneticPr fontId="1"/>
  </si>
  <si>
    <t>小計</t>
    <phoneticPr fontId="1"/>
  </si>
  <si>
    <t>住宅</t>
    <rPh sb="0" eb="2">
      <t>ジュウタク</t>
    </rPh>
    <phoneticPr fontId="1"/>
  </si>
  <si>
    <t>技術の検証</t>
    <rPh sb="0" eb="2">
      <t>ギジュツ</t>
    </rPh>
    <rPh sb="3" eb="5">
      <t>ケンショウ</t>
    </rPh>
    <phoneticPr fontId="1"/>
  </si>
  <si>
    <t>情報提供
及び普及</t>
    <rPh sb="0" eb="2">
      <t>ジョウホウ</t>
    </rPh>
    <rPh sb="2" eb="4">
      <t>テイキョウ</t>
    </rPh>
    <rPh sb="5" eb="6">
      <t>オヨ</t>
    </rPh>
    <rPh sb="7" eb="9">
      <t>フキュウ</t>
    </rPh>
    <phoneticPr fontId="1"/>
  </si>
  <si>
    <t>小計</t>
    <rPh sb="0" eb="1">
      <t>ショウ</t>
    </rPh>
    <rPh sb="1" eb="2">
      <t>ケイ</t>
    </rPh>
    <phoneticPr fontId="1"/>
  </si>
  <si>
    <t>合計</t>
    <rPh sb="0" eb="2">
      <t>ゴウケイ</t>
    </rPh>
    <phoneticPr fontId="1"/>
  </si>
  <si>
    <t>（様式６－２）</t>
    <rPh sb="1" eb="3">
      <t>ヨウシキ</t>
    </rPh>
    <phoneticPr fontId="1"/>
  </si>
  <si>
    <t>事業費・補助要望額</t>
    <rPh sb="0" eb="1">
      <t>コト</t>
    </rPh>
    <rPh sb="1" eb="2">
      <t>ゴウ</t>
    </rPh>
    <rPh sb="2" eb="3">
      <t>ヒ</t>
    </rPh>
    <rPh sb="4" eb="9">
      <t>ホジョヨウボウガク</t>
    </rPh>
    <phoneticPr fontId="1"/>
  </si>
  <si>
    <t xml:space="preserve">
※補助要望額は、補助率による上限額【a】、戸数・施設数あたりの上限額【b】のいずれか低い額に収まるように、千円未満を切り捨てして入力してください。</t>
    <phoneticPr fontId="1"/>
  </si>
  <si>
    <t>工事種別ごとの
戸数／施設数</t>
    <rPh sb="0" eb="2">
      <t>コウジ</t>
    </rPh>
    <rPh sb="2" eb="4">
      <t>シュベツ</t>
    </rPh>
    <rPh sb="8" eb="10">
      <t>コスウ</t>
    </rPh>
    <rPh sb="11" eb="14">
      <t>シセツスウ</t>
    </rPh>
    <phoneticPr fontId="1"/>
  </si>
  <si>
    <t>事業費　[千円]</t>
    <rPh sb="0" eb="3">
      <t>ジギョウヒ</t>
    </rPh>
    <phoneticPr fontId="1"/>
  </si>
  <si>
    <t>補助上限額　[千円]</t>
    <rPh sb="0" eb="2">
      <t>ホジョ</t>
    </rPh>
    <rPh sb="2" eb="5">
      <t>ジョウゲンガク</t>
    </rPh>
    <rPh sb="7" eb="9">
      <t>センエン</t>
    </rPh>
    <phoneticPr fontId="1"/>
  </si>
  <si>
    <t>補助率による上限額【a】</t>
    <rPh sb="0" eb="3">
      <t>ホジョリツ</t>
    </rPh>
    <rPh sb="6" eb="8">
      <t>ジョウゲン</t>
    </rPh>
    <rPh sb="8" eb="9">
      <t>ガク</t>
    </rPh>
    <phoneticPr fontId="1"/>
  </si>
  <si>
    <t>戸数・施設数あたり上限額【b】</t>
    <rPh sb="0" eb="2">
      <t>コスウ</t>
    </rPh>
    <rPh sb="3" eb="5">
      <t>シセツ</t>
    </rPh>
    <rPh sb="5" eb="6">
      <t>スウ</t>
    </rPh>
    <rPh sb="9" eb="11">
      <t>ジョウゲン</t>
    </rPh>
    <rPh sb="11" eb="12">
      <t>ガク</t>
    </rPh>
    <phoneticPr fontId="1"/>
  </si>
  <si>
    <t>( 2/3 )</t>
  </si>
  <si>
    <t>( 1/10 )</t>
  </si>
  <si>
    <t>( 200万円/戸 )</t>
    <rPh sb="5" eb="7">
      <t>マンエン</t>
    </rPh>
    <rPh sb="8" eb="9">
      <t>ト</t>
    </rPh>
    <phoneticPr fontId="1"/>
  </si>
  <si>
    <t>( 300万円/戸 )</t>
    <rPh sb="5" eb="7">
      <t>マンエン</t>
    </rPh>
    <rPh sb="8" eb="9">
      <t>ト</t>
    </rPh>
    <phoneticPr fontId="1"/>
  </si>
  <si>
    <t>( 2,000万円/施設 )</t>
    <rPh sb="7" eb="9">
      <t>マンエン</t>
    </rPh>
    <rPh sb="10" eb="12">
      <t>シセツ</t>
    </rPh>
    <phoneticPr fontId="1"/>
  </si>
  <si>
    <t>( 3,000万円/施設 )</t>
    <rPh sb="7" eb="9">
      <t>マンエン</t>
    </rPh>
    <rPh sb="10" eb="12">
      <t>シセツ</t>
    </rPh>
    <phoneticPr fontId="1"/>
  </si>
  <si>
    <t>情報提供及び普及</t>
    <rPh sb="0" eb="2">
      <t>ジョウホウ</t>
    </rPh>
    <rPh sb="2" eb="4">
      <t>テイキョウ</t>
    </rPh>
    <rPh sb="4" eb="5">
      <t>オヨ</t>
    </rPh>
    <rPh sb="6" eb="8">
      <t>フキュウ</t>
    </rPh>
    <phoneticPr fontId="1"/>
  </si>
  <si>
    <t>資　金　計　画</t>
    <rPh sb="0" eb="1">
      <t>シ</t>
    </rPh>
    <rPh sb="2" eb="3">
      <t>キン</t>
    </rPh>
    <rPh sb="4" eb="5">
      <t>ケイ</t>
    </rPh>
    <rPh sb="6" eb="7">
      <t>ガ</t>
    </rPh>
    <phoneticPr fontId="1"/>
  </si>
  <si>
    <t>項目</t>
    <rPh sb="0" eb="2">
      <t>コウモク</t>
    </rPh>
    <phoneticPr fontId="1"/>
  </si>
  <si>
    <t>資金 [千円]</t>
    <rPh sb="0" eb="2">
      <t>シキン</t>
    </rPh>
    <rPh sb="4" eb="6">
      <t>センエン</t>
    </rPh>
    <phoneticPr fontId="1"/>
  </si>
  <si>
    <t>事業費 [千円]</t>
    <rPh sb="0" eb="3">
      <t>ジギョウヒ</t>
    </rPh>
    <phoneticPr fontId="1"/>
  </si>
  <si>
    <t>自己資金</t>
    <rPh sb="0" eb="2">
      <t>ジコ</t>
    </rPh>
    <rPh sb="2" eb="4">
      <t>シキン</t>
    </rPh>
    <phoneticPr fontId="1"/>
  </si>
  <si>
    <r>
      <t>補助金</t>
    </r>
    <r>
      <rPr>
        <sz val="10"/>
        <color rgb="FF0070C0"/>
        <rFont val="Meiryo UI"/>
        <family val="3"/>
        <charset val="128"/>
      </rPr>
      <t>（上表の合計欄から自動転記）</t>
    </r>
    <rPh sb="0" eb="3">
      <t>ホジョキン</t>
    </rPh>
    <rPh sb="4" eb="6">
      <t>ジョウヒョウ</t>
    </rPh>
    <rPh sb="7" eb="9">
      <t>ゴウケイ</t>
    </rPh>
    <rPh sb="9" eb="10">
      <t>ラン</t>
    </rPh>
    <rPh sb="12" eb="14">
      <t>ジドウ</t>
    </rPh>
    <rPh sb="14" eb="16">
      <t>テンキ</t>
    </rPh>
    <phoneticPr fontId="1"/>
  </si>
  <si>
    <t>借入金</t>
    <rPh sb="0" eb="2">
      <t>カリイレ</t>
    </rPh>
    <rPh sb="2" eb="3">
      <t>キン</t>
    </rPh>
    <phoneticPr fontId="1"/>
  </si>
  <si>
    <t>返済期間：</t>
    <phoneticPr fontId="1"/>
  </si>
  <si>
    <t>内容：</t>
    <rPh sb="0" eb="2">
      <t>ナイヨウ</t>
    </rPh>
    <phoneticPr fontId="1"/>
  </si>
  <si>
    <t>※今回補助対象となるものを、他の補助事業に応募（申請）している場合は、申請している補助事業の名称を必ず記入してください。
 　また、補助対象となる範囲が異なる場合でも、他の補助事業の名称と補助対象範囲等を記入して下さい。</t>
    <rPh sb="18" eb="20">
      <t>ジギョウ</t>
    </rPh>
    <rPh sb="43" eb="45">
      <t>ジギョウ</t>
    </rPh>
    <rPh sb="88" eb="90">
      <t>ジギョウ</t>
    </rPh>
    <rPh sb="100" eb="101">
      <t>ナド</t>
    </rPh>
    <phoneticPr fontId="1"/>
  </si>
  <si>
    <t>他の補助事業への応募（地方自治体独自の補助事業も含む）
[なし、あり]</t>
    <rPh sb="0" eb="1">
      <t>タ</t>
    </rPh>
    <rPh sb="2" eb="4">
      <t>ホジョ</t>
    </rPh>
    <rPh sb="4" eb="6">
      <t>ジギョウ</t>
    </rPh>
    <rPh sb="8" eb="10">
      <t>オウボ</t>
    </rPh>
    <rPh sb="11" eb="13">
      <t>チホウ</t>
    </rPh>
    <rPh sb="13" eb="16">
      <t>ジチタイ</t>
    </rPh>
    <rPh sb="16" eb="18">
      <t>ドクジ</t>
    </rPh>
    <rPh sb="19" eb="21">
      <t>ホジョ</t>
    </rPh>
    <rPh sb="21" eb="23">
      <t>ジギョウ</t>
    </rPh>
    <rPh sb="24" eb="25">
      <t>フク</t>
    </rPh>
    <phoneticPr fontId="1"/>
  </si>
  <si>
    <t>他の補助事業への
応募がある場合</t>
    <rPh sb="0" eb="1">
      <t>タ</t>
    </rPh>
    <rPh sb="2" eb="4">
      <t>ホジョ</t>
    </rPh>
    <rPh sb="4" eb="6">
      <t>ジギョウ</t>
    </rPh>
    <rPh sb="9" eb="11">
      <t>オウボ</t>
    </rPh>
    <rPh sb="14" eb="16">
      <t>バアイ</t>
    </rPh>
    <phoneticPr fontId="1"/>
  </si>
  <si>
    <t>応募事業の正式名称</t>
    <rPh sb="0" eb="2">
      <t>オウボ</t>
    </rPh>
    <rPh sb="2" eb="4">
      <t>ジギョウ</t>
    </rPh>
    <rPh sb="5" eb="7">
      <t>セイシキ</t>
    </rPh>
    <rPh sb="7" eb="9">
      <t>メイショウ</t>
    </rPh>
    <phoneticPr fontId="1"/>
  </si>
  <si>
    <t>実施主体</t>
    <phoneticPr fontId="1"/>
  </si>
  <si>
    <t>補助対象経費の具体的な内容
（本事業との補助対象の区分の考え方も含む）</t>
    <rPh sb="0" eb="2">
      <t>ホジョ</t>
    </rPh>
    <rPh sb="2" eb="4">
      <t>タイショウ</t>
    </rPh>
    <rPh sb="4" eb="6">
      <t>ケイヒ</t>
    </rPh>
    <rPh sb="7" eb="10">
      <t>グタイテキ</t>
    </rPh>
    <rPh sb="11" eb="13">
      <t>ナイヨウ</t>
    </rPh>
    <rPh sb="15" eb="16">
      <t>ホン</t>
    </rPh>
    <rPh sb="16" eb="18">
      <t>ジギョウ</t>
    </rPh>
    <rPh sb="20" eb="22">
      <t>ホジョ</t>
    </rPh>
    <rPh sb="22" eb="24">
      <t>タイショウ</t>
    </rPh>
    <rPh sb="25" eb="27">
      <t>クブン</t>
    </rPh>
    <rPh sb="28" eb="29">
      <t>カンガ</t>
    </rPh>
    <rPh sb="30" eb="31">
      <t>カタ</t>
    </rPh>
    <rPh sb="32" eb="33">
      <t>フク</t>
    </rPh>
    <phoneticPr fontId="1"/>
  </si>
  <si>
    <t>補助対象額(重複分)　[千円]</t>
    <rPh sb="12" eb="14">
      <t>センエン</t>
    </rPh>
    <phoneticPr fontId="1"/>
  </si>
  <si>
    <t>チェック欄</t>
    <rPh sb="4" eb="5">
      <t>ラン</t>
    </rPh>
    <phoneticPr fontId="1"/>
  </si>
  <si>
    <t>様　　式</t>
    <rPh sb="0" eb="1">
      <t>サマ</t>
    </rPh>
    <rPh sb="3" eb="4">
      <t>シキ</t>
    </rPh>
    <phoneticPr fontId="1"/>
  </si>
  <si>
    <t xml:space="preserve"> 【様式5】事業実施工程</t>
    <rPh sb="6" eb="10">
      <t>ジギョウジッシ</t>
    </rPh>
    <rPh sb="10" eb="12">
      <t>コウテイ</t>
    </rPh>
    <phoneticPr fontId="1"/>
  </si>
  <si>
    <t>[適合している、モデル事業の補助等で実施する改修工事により適合予定、改修予定有(様式4-3提出)]から選択</t>
    <rPh sb="1" eb="3">
      <t>テキゴウ</t>
    </rPh>
    <rPh sb="11" eb="13">
      <t>ジギョウ</t>
    </rPh>
    <rPh sb="14" eb="16">
      <t>ホジョ</t>
    </rPh>
    <rPh sb="16" eb="17">
      <t>トウ</t>
    </rPh>
    <rPh sb="18" eb="20">
      <t>ジッシ</t>
    </rPh>
    <rPh sb="22" eb="24">
      <t>カイシュウ</t>
    </rPh>
    <rPh sb="24" eb="26">
      <t>コウジ</t>
    </rPh>
    <rPh sb="29" eb="31">
      <t>テキゴウ</t>
    </rPh>
    <rPh sb="31" eb="33">
      <t>ヨテイ</t>
    </rPh>
    <rPh sb="34" eb="36">
      <t>カイシュウ</t>
    </rPh>
    <rPh sb="36" eb="38">
      <t>ヨテイ</t>
    </rPh>
    <rPh sb="38" eb="39">
      <t>ア</t>
    </rPh>
    <rPh sb="40" eb="42">
      <t>ヨウシキ</t>
    </rPh>
    <rPh sb="45" eb="47">
      <t>テイシュツ</t>
    </rPh>
    <phoneticPr fontId="1"/>
  </si>
  <si>
    <t>改修予定有(様式4-3提出)</t>
    <phoneticPr fontId="1"/>
  </si>
  <si>
    <t>ここまでに着手→</t>
    <rPh sb="5" eb="7">
      <t>チャクシュ</t>
    </rPh>
    <phoneticPr fontId="1"/>
  </si>
  <si>
    <t>元データ(word
又はexcel)</t>
    <rPh sb="0" eb="1">
      <t>モト</t>
    </rPh>
    <rPh sb="10" eb="11">
      <t>マタ</t>
    </rPh>
    <phoneticPr fontId="1"/>
  </si>
  <si>
    <t>PDFファイル</t>
    <phoneticPr fontId="1"/>
  </si>
  <si>
    <t>その他事務局が求める書類</t>
    <phoneticPr fontId="1"/>
  </si>
  <si>
    <t xml:space="preserve"> 【様式4-1】建物概要</t>
    <rPh sb="8" eb="12">
      <t>タテモノガイヨウ</t>
    </rPh>
    <phoneticPr fontId="1"/>
  </si>
  <si>
    <t xml:space="preserve"> 【様式4-2】建物概要のまとめ</t>
    <rPh sb="2" eb="4">
      <t>ヨウシキ</t>
    </rPh>
    <rPh sb="8" eb="12">
      <t>タテモノガイヨウ</t>
    </rPh>
    <phoneticPr fontId="1"/>
  </si>
  <si>
    <t xml:space="preserve"> 【様式6-1】事業費内訳</t>
    <rPh sb="8" eb="10">
      <t>ジギョウ</t>
    </rPh>
    <rPh sb="11" eb="13">
      <t>ウチワケ</t>
    </rPh>
    <phoneticPr fontId="1"/>
  </si>
  <si>
    <t xml:space="preserve"> 【様式6-2】事業費・補助要望額</t>
    <rPh sb="2" eb="4">
      <t>ヨウシキ</t>
    </rPh>
    <rPh sb="8" eb="11">
      <t>ジギョウヒ</t>
    </rPh>
    <rPh sb="12" eb="14">
      <t>ホジョ</t>
    </rPh>
    <rPh sb="14" eb="16">
      <t>ヨウボウ</t>
    </rPh>
    <rPh sb="16" eb="17">
      <t>ガク</t>
    </rPh>
    <phoneticPr fontId="1"/>
  </si>
  <si>
    <r>
      <rPr>
        <sz val="11"/>
        <rFont val="メイリオ"/>
        <family val="3"/>
        <charset val="128"/>
      </rPr>
      <t xml:space="preserve"> 【様式4-3】住宅等の耐震性を確保する見込みについて </t>
    </r>
    <r>
      <rPr>
        <sz val="9"/>
        <color rgb="FFC00000"/>
        <rFont val="メイリオ"/>
        <family val="3"/>
        <charset val="128"/>
      </rPr>
      <t>（本事業の補助を受けて行う改修工事後に耐震改修工事を行い、耐震性を確保する見込みがある場合のみ）</t>
    </r>
    <rPh sb="2" eb="4">
      <t>ヨウシキ</t>
    </rPh>
    <rPh sb="8" eb="10">
      <t>ジュウタク</t>
    </rPh>
    <rPh sb="10" eb="11">
      <t>トウ</t>
    </rPh>
    <rPh sb="12" eb="14">
      <t>タイシン</t>
    </rPh>
    <rPh sb="14" eb="15">
      <t>セイ</t>
    </rPh>
    <rPh sb="16" eb="18">
      <t>カクホ</t>
    </rPh>
    <rPh sb="20" eb="22">
      <t>ミコ</t>
    </rPh>
    <rPh sb="65" eb="67">
      <t>ミコ</t>
    </rPh>
    <rPh sb="71" eb="73">
      <t>バアイ</t>
    </rPh>
    <phoneticPr fontId="1"/>
  </si>
  <si>
    <r>
      <t>添　付　資　料</t>
    </r>
    <r>
      <rPr>
        <b/>
        <sz val="11"/>
        <color rgb="FFC00000"/>
        <rFont val="メイリオ"/>
        <family val="3"/>
        <charset val="128"/>
      </rPr>
      <t>（書類名称を右欄に記載）</t>
    </r>
    <r>
      <rPr>
        <sz val="9"/>
        <color theme="1"/>
        <rFont val="メイリオ"/>
        <family val="3"/>
        <charset val="128"/>
      </rPr>
      <t>　※欄が足りない場合は、行を挿入して増やしてください</t>
    </r>
    <rPh sb="0" eb="1">
      <t>テン</t>
    </rPh>
    <rPh sb="2" eb="3">
      <t>ツキ</t>
    </rPh>
    <rPh sb="4" eb="5">
      <t>シ</t>
    </rPh>
    <rPh sb="6" eb="7">
      <t>リョウ</t>
    </rPh>
    <rPh sb="21" eb="22">
      <t>ラン</t>
    </rPh>
    <rPh sb="23" eb="24">
      <t>タ</t>
    </rPh>
    <rPh sb="27" eb="29">
      <t>バアイ</t>
    </rPh>
    <rPh sb="31" eb="32">
      <t>ギョウ</t>
    </rPh>
    <rPh sb="33" eb="35">
      <t>ソウニュウ</t>
    </rPh>
    <rPh sb="37" eb="38">
      <t>フ</t>
    </rPh>
    <phoneticPr fontId="1"/>
  </si>
  <si>
    <r>
      <t xml:space="preserve">・提案書を提出する前に、以下の様式、添付資料がすべて揃っていることを確認してください。
・提出する項目のチェック欄にチェック（✓）を入れてください。任意様式や添付資料については、資料名称を併せて記入してください。
・様式は、元データ(word又はexcelファイル)だけでなく、PDFファイルとして書き出したものを併せて提出してください。
・添付資料は、原則としてPDFファイルで提出してください。
</t>
    </r>
    <r>
      <rPr>
        <b/>
        <u/>
        <sz val="11"/>
        <color rgb="FFC00000"/>
        <rFont val="メイリオ"/>
        <family val="3"/>
        <charset val="128"/>
      </rPr>
      <t>・この「提出書類のチェックリスト」もPDFファイルとして書き出し、電子データを提出してください。</t>
    </r>
    <rPh sb="1" eb="4">
      <t>テイアンショ</t>
    </rPh>
    <rPh sb="5" eb="7">
      <t>テイシュツ</t>
    </rPh>
    <rPh sb="9" eb="10">
      <t>マエ</t>
    </rPh>
    <rPh sb="12" eb="14">
      <t>イカ</t>
    </rPh>
    <rPh sb="15" eb="17">
      <t>ヨウシキ</t>
    </rPh>
    <rPh sb="18" eb="20">
      <t>テンプ</t>
    </rPh>
    <rPh sb="20" eb="22">
      <t>シリョウ</t>
    </rPh>
    <rPh sb="26" eb="27">
      <t>ソロ</t>
    </rPh>
    <rPh sb="34" eb="36">
      <t>カクニン</t>
    </rPh>
    <rPh sb="45" eb="47">
      <t>テイシュツ</t>
    </rPh>
    <rPh sb="49" eb="51">
      <t>コウモク</t>
    </rPh>
    <rPh sb="56" eb="57">
      <t>ラン</t>
    </rPh>
    <rPh sb="66" eb="67">
      <t>イ</t>
    </rPh>
    <rPh sb="74" eb="76">
      <t>ニンイ</t>
    </rPh>
    <rPh sb="76" eb="78">
      <t>ヨウシキ</t>
    </rPh>
    <rPh sb="79" eb="81">
      <t>テンプ</t>
    </rPh>
    <rPh sb="81" eb="83">
      <t>シリョウ</t>
    </rPh>
    <rPh sb="89" eb="91">
      <t>シリョウ</t>
    </rPh>
    <rPh sb="91" eb="93">
      <t>メイショウ</t>
    </rPh>
    <rPh sb="94" eb="95">
      <t>アワ</t>
    </rPh>
    <rPh sb="97" eb="99">
      <t>キニュウ</t>
    </rPh>
    <rPh sb="108" eb="110">
      <t>ヨウシキ</t>
    </rPh>
    <rPh sb="112" eb="113">
      <t>モト</t>
    </rPh>
    <rPh sb="121" eb="122">
      <t>マタ</t>
    </rPh>
    <rPh sb="149" eb="150">
      <t>カ</t>
    </rPh>
    <rPh sb="151" eb="152">
      <t>ダ</t>
    </rPh>
    <rPh sb="157" eb="158">
      <t>アワ</t>
    </rPh>
    <rPh sb="160" eb="162">
      <t>テイシュツ</t>
    </rPh>
    <rPh sb="228" eb="229">
      <t>カ</t>
    </rPh>
    <rPh sb="230" eb="231">
      <t>ダ</t>
    </rPh>
    <rPh sb="233" eb="235">
      <t>デンシ</t>
    </rPh>
    <rPh sb="239" eb="241">
      <t>テイシュツ</t>
    </rPh>
    <phoneticPr fontId="1"/>
  </si>
  <si>
    <t>敷地の全部が該当</t>
    <phoneticPr fontId="1"/>
  </si>
  <si>
    <t xml:space="preserve"> 【様式3-1、3-2、3-3】事業の実施体制等</t>
    <rPh sb="16" eb="18">
      <t>ジギョウ</t>
    </rPh>
    <rPh sb="19" eb="23">
      <t>ジッシタイセイ</t>
    </rPh>
    <rPh sb="23" eb="24">
      <t>ナド</t>
    </rPh>
    <phoneticPr fontId="1"/>
  </si>
  <si>
    <t>定款、法人の登記簿（代表応募者、共同実施者）</t>
    <rPh sb="12" eb="14">
      <t>オウボ</t>
    </rPh>
    <rPh sb="18" eb="20">
      <t>ジッシ</t>
    </rPh>
    <phoneticPr fontId="1"/>
  </si>
  <si>
    <t xml:space="preserve"> 【様式1】応募申請書</t>
    <rPh sb="6" eb="8">
      <t>オウボ</t>
    </rPh>
    <phoneticPr fontId="1"/>
  </si>
  <si>
    <t xml:space="preserve"> 【様式2-1、2-2、2-3】応募内容</t>
    <rPh sb="16" eb="20">
      <t>オウボナイヨウ</t>
    </rPh>
    <phoneticPr fontId="1"/>
  </si>
  <si>
    <t xml:space="preserve"> 【様式2 [参考資料]①、②、③、④】</t>
    <rPh sb="7" eb="11">
      <t>サンコウシリョウ</t>
    </rPh>
    <phoneticPr fontId="1"/>
  </si>
  <si>
    <r>
      <t xml:space="preserve">見積書
  </t>
    </r>
    <r>
      <rPr>
        <sz val="11"/>
        <color theme="1"/>
        <rFont val="メイリオ"/>
        <family val="3"/>
        <charset val="128"/>
      </rPr>
      <t>＊工事費内訳書</t>
    </r>
    <r>
      <rPr>
        <sz val="10"/>
        <color theme="1"/>
        <rFont val="メイリオ"/>
        <family val="3"/>
        <charset val="128"/>
      </rPr>
      <t>（設計者か施工者の中項目程度の見積書）</t>
    </r>
    <r>
      <rPr>
        <sz val="11"/>
        <color theme="1"/>
        <rFont val="メイリオ"/>
        <family val="3"/>
        <charset val="128"/>
      </rPr>
      <t xml:space="preserve">
  ＊技術の検証、情報提供及び普及に要する費用の内訳書</t>
    </r>
    <rPh sb="2" eb="3">
      <t>ショ</t>
    </rPh>
    <rPh sb="46" eb="47">
      <t>オヨ</t>
    </rPh>
    <rPh sb="48" eb="50">
      <t>フキュウ</t>
    </rPh>
    <phoneticPr fontId="1"/>
  </si>
  <si>
    <t>都市計画区域</t>
    <rPh sb="0" eb="2">
      <t>トシ</t>
    </rPh>
    <rPh sb="2" eb="4">
      <t>ケイカク</t>
    </rPh>
    <rPh sb="4" eb="6">
      <t>クイキ</t>
    </rPh>
    <phoneticPr fontId="1"/>
  </si>
  <si>
    <t>[市街化区域,市街化調整区域,区域区分の無い都市計画区域,
 準都市計画区域,その他]　から選択</t>
    <rPh sb="1" eb="4">
      <t>シガイカ</t>
    </rPh>
    <rPh sb="4" eb="6">
      <t>クイキ</t>
    </rPh>
    <rPh sb="7" eb="10">
      <t>シガイカ</t>
    </rPh>
    <rPh sb="10" eb="12">
      <t>チョウセイ</t>
    </rPh>
    <rPh sb="12" eb="14">
      <t>クイキ</t>
    </rPh>
    <rPh sb="15" eb="17">
      <t>クイキ</t>
    </rPh>
    <rPh sb="17" eb="19">
      <t>クブン</t>
    </rPh>
    <rPh sb="20" eb="21">
      <t>ナ</t>
    </rPh>
    <rPh sb="22" eb="24">
      <t>トシ</t>
    </rPh>
    <rPh sb="24" eb="26">
      <t>ケイカク</t>
    </rPh>
    <rPh sb="26" eb="28">
      <t>クイキ</t>
    </rPh>
    <rPh sb="31" eb="32">
      <t>ジュン</t>
    </rPh>
    <rPh sb="32" eb="34">
      <t>トシ</t>
    </rPh>
    <rPh sb="34" eb="36">
      <t>ケイカク</t>
    </rPh>
    <rPh sb="36" eb="38">
      <t>クイキ</t>
    </rPh>
    <rPh sb="41" eb="42">
      <t>タ</t>
    </rPh>
    <rPh sb="46" eb="48">
      <t>センタク</t>
    </rPh>
    <phoneticPr fontId="1"/>
  </si>
  <si>
    <t>市街化区域</t>
    <rPh sb="0" eb="5">
      <t>シガイカクイキ</t>
    </rPh>
    <phoneticPr fontId="1"/>
  </si>
  <si>
    <t>市街化調整区域</t>
    <rPh sb="0" eb="7">
      <t>シガイカチョウセイクイキ</t>
    </rPh>
    <phoneticPr fontId="1"/>
  </si>
  <si>
    <t>区域区分の無い都市計画区域</t>
    <rPh sb="0" eb="4">
      <t>クイキクブン</t>
    </rPh>
    <rPh sb="5" eb="6">
      <t>ナ</t>
    </rPh>
    <rPh sb="7" eb="13">
      <t>トシケイカククイキ</t>
    </rPh>
    <phoneticPr fontId="1"/>
  </si>
  <si>
    <t>準都市計画区域</t>
    <rPh sb="0" eb="5">
      <t>ジュントシケイカク</t>
    </rPh>
    <rPh sb="5" eb="7">
      <t>クイキ</t>
    </rPh>
    <phoneticPr fontId="1"/>
  </si>
  <si>
    <t>提案者からみた
所有形態</t>
    <rPh sb="0" eb="3">
      <t>テイアンシャ</t>
    </rPh>
    <rPh sb="8" eb="10">
      <t>ショユウ</t>
    </rPh>
    <rPh sb="10" eb="12">
      <t>ケイタイ</t>
    </rPh>
    <phoneticPr fontId="1"/>
  </si>
  <si>
    <r>
      <t>土砂災害特別警戒区域</t>
    </r>
    <r>
      <rPr>
        <vertAlign val="superscript"/>
        <sz val="9"/>
        <color theme="1"/>
        <rFont val="Meiryo UI"/>
        <family val="3"/>
        <charset val="128"/>
      </rPr>
      <t xml:space="preserve">※
</t>
    </r>
    <r>
      <rPr>
        <sz val="9"/>
        <color theme="1"/>
        <rFont val="Meiryo UI"/>
        <family val="3"/>
        <charset val="128"/>
      </rPr>
      <t xml:space="preserve">の該当状況
</t>
    </r>
    <r>
      <rPr>
        <sz val="7"/>
        <color theme="1"/>
        <rFont val="Meiryo UI"/>
        <family val="3"/>
        <charset val="128"/>
      </rPr>
      <t>※土砂災害防止法9①</t>
    </r>
    <rPh sb="0" eb="4">
      <t>ドシャサイガイ</t>
    </rPh>
    <rPh sb="4" eb="6">
      <t>トクベツ</t>
    </rPh>
    <rPh sb="6" eb="8">
      <t>ケイカイ</t>
    </rPh>
    <rPh sb="8" eb="10">
      <t>クイキ</t>
    </rPh>
    <rPh sb="13" eb="15">
      <t>ガイトウ</t>
    </rPh>
    <rPh sb="15" eb="17">
      <t>ジョウキョウ</t>
    </rPh>
    <rPh sb="19" eb="26">
      <t>ドシャサイガイボウシホウ</t>
    </rPh>
    <phoneticPr fontId="1"/>
  </si>
  <si>
    <t>[敷地の全部が該当,敷地の一部が該当（整備する建物も該当）,
　敷地の一部が該当（整備する建物は該当しない）,
　敷地の全部が該当しない]　から選択</t>
    <rPh sb="1" eb="3">
      <t>シキチ</t>
    </rPh>
    <rPh sb="4" eb="6">
      <t>ゼンブ</t>
    </rPh>
    <rPh sb="7" eb="9">
      <t>ガイトウ</t>
    </rPh>
    <rPh sb="10" eb="12">
      <t>シキチ</t>
    </rPh>
    <rPh sb="13" eb="15">
      <t>イチブ</t>
    </rPh>
    <rPh sb="16" eb="18">
      <t>ガイトウ</t>
    </rPh>
    <rPh sb="19" eb="21">
      <t>セイビ</t>
    </rPh>
    <rPh sb="23" eb="25">
      <t>タテモノ</t>
    </rPh>
    <rPh sb="26" eb="28">
      <t>ガイトウ</t>
    </rPh>
    <rPh sb="32" eb="34">
      <t>シキチ</t>
    </rPh>
    <rPh sb="35" eb="37">
      <t>イチブ</t>
    </rPh>
    <rPh sb="38" eb="40">
      <t>ガイトウ</t>
    </rPh>
    <rPh sb="41" eb="43">
      <t>セイビ</t>
    </rPh>
    <rPh sb="45" eb="47">
      <t>タテモノ</t>
    </rPh>
    <rPh sb="48" eb="50">
      <t>ガイトウ</t>
    </rPh>
    <rPh sb="63" eb="65">
      <t>ガイトウ</t>
    </rPh>
    <rPh sb="72" eb="74">
      <t>センタク</t>
    </rPh>
    <phoneticPr fontId="1"/>
  </si>
  <si>
    <t>敷地の一部が該当（整備する建物も該当）</t>
    <rPh sb="9" eb="11">
      <t>セイビ</t>
    </rPh>
    <rPh sb="13" eb="15">
      <t>タテモノ</t>
    </rPh>
    <rPh sb="16" eb="18">
      <t>ガイトウ</t>
    </rPh>
    <phoneticPr fontId="1"/>
  </si>
  <si>
    <t>敷地の一部が該当（整備する建物は該当しない）</t>
    <rPh sb="16" eb="18">
      <t>ガイトウ</t>
    </rPh>
    <phoneticPr fontId="1"/>
  </si>
  <si>
    <t>敷地の全部が該当しない</t>
    <rPh sb="0" eb="2">
      <t>シキチ</t>
    </rPh>
    <rPh sb="3" eb="5">
      <t>ゼンブ</t>
    </rPh>
    <phoneticPr fontId="1"/>
  </si>
  <si>
    <r>
      <t>土砂災害警戒区域</t>
    </r>
    <r>
      <rPr>
        <vertAlign val="superscript"/>
        <sz val="9"/>
        <color theme="1"/>
        <rFont val="Meiryo UI"/>
        <family val="3"/>
        <charset val="128"/>
      </rPr>
      <t xml:space="preserve">※
</t>
    </r>
    <r>
      <rPr>
        <sz val="9"/>
        <color theme="1"/>
        <rFont val="Meiryo UI"/>
        <family val="3"/>
        <charset val="128"/>
      </rPr>
      <t xml:space="preserve">の該当状況
</t>
    </r>
    <r>
      <rPr>
        <sz val="7"/>
        <color theme="1"/>
        <rFont val="Meiryo UI"/>
        <family val="3"/>
        <charset val="128"/>
      </rPr>
      <t>※土砂災害防止法7①</t>
    </r>
    <rPh sb="0" eb="4">
      <t>ドシャサイガイ</t>
    </rPh>
    <rPh sb="4" eb="6">
      <t>ケイカイ</t>
    </rPh>
    <rPh sb="6" eb="8">
      <t>クイキ</t>
    </rPh>
    <rPh sb="11" eb="12">
      <t>ガイ</t>
    </rPh>
    <rPh sb="12" eb="14">
      <t>ジョウキョウ</t>
    </rPh>
    <rPh sb="16" eb="23">
      <t>ドシャサイガイボウシホウ</t>
    </rPh>
    <phoneticPr fontId="1"/>
  </si>
  <si>
    <r>
      <t>災害危険区域</t>
    </r>
    <r>
      <rPr>
        <vertAlign val="superscript"/>
        <sz val="9"/>
        <color theme="1"/>
        <rFont val="Meiryo UI"/>
        <family val="3"/>
        <charset val="128"/>
      </rPr>
      <t>※１</t>
    </r>
    <r>
      <rPr>
        <sz val="9"/>
        <color theme="1"/>
        <rFont val="Meiryo UI"/>
        <family val="3"/>
        <charset val="128"/>
      </rPr>
      <t>であって、
急傾斜地崩壊危険区域</t>
    </r>
    <r>
      <rPr>
        <vertAlign val="superscript"/>
        <sz val="9"/>
        <color theme="1"/>
        <rFont val="Meiryo UI"/>
        <family val="3"/>
        <charset val="128"/>
      </rPr>
      <t>※２</t>
    </r>
    <r>
      <rPr>
        <sz val="9"/>
        <color theme="1"/>
        <rFont val="Meiryo UI"/>
        <family val="3"/>
        <charset val="128"/>
      </rPr>
      <t xml:space="preserve">
または 地すべり防止区域</t>
    </r>
    <r>
      <rPr>
        <vertAlign val="superscript"/>
        <sz val="9"/>
        <color theme="1"/>
        <rFont val="Meiryo UI"/>
        <family val="3"/>
        <charset val="128"/>
      </rPr>
      <t>※３</t>
    </r>
    <r>
      <rPr>
        <sz val="9"/>
        <color theme="1"/>
        <rFont val="Meiryo UI"/>
        <family val="3"/>
        <charset val="128"/>
      </rPr>
      <t xml:space="preserve">と
重複する区域の該当状況
</t>
    </r>
    <r>
      <rPr>
        <sz val="7"/>
        <color theme="1"/>
        <rFont val="Meiryo UI"/>
        <family val="3"/>
        <charset val="128"/>
      </rPr>
      <t>※１　建築基準法39①
※２　急傾斜地法3①
※３　地すべり等防止法3①</t>
    </r>
    <rPh sb="0" eb="2">
      <t>サイガイ</t>
    </rPh>
    <rPh sb="2" eb="4">
      <t>キケン</t>
    </rPh>
    <rPh sb="4" eb="6">
      <t>クイキ</t>
    </rPh>
    <rPh sb="43" eb="45">
      <t>チョウフク</t>
    </rPh>
    <rPh sb="47" eb="49">
      <t>クイキ</t>
    </rPh>
    <rPh sb="50" eb="51">
      <t>ガイ</t>
    </rPh>
    <rPh sb="51" eb="53">
      <t>ジョウキョウ</t>
    </rPh>
    <rPh sb="58" eb="63">
      <t>ケンチクキジュンホウ</t>
    </rPh>
    <phoneticPr fontId="1"/>
  </si>
  <si>
    <r>
      <t>洪水浸水想定区域</t>
    </r>
    <r>
      <rPr>
        <vertAlign val="superscript"/>
        <sz val="9"/>
        <color theme="1"/>
        <rFont val="Meiryo UI"/>
        <family val="3"/>
        <charset val="128"/>
      </rPr>
      <t>※１</t>
    </r>
    <r>
      <rPr>
        <sz val="9"/>
        <color theme="1"/>
        <rFont val="Meiryo UI"/>
        <family val="3"/>
        <charset val="128"/>
      </rPr>
      <t>または
高潮浸水想定区域</t>
    </r>
    <r>
      <rPr>
        <vertAlign val="superscript"/>
        <sz val="9"/>
        <color theme="1"/>
        <rFont val="Meiryo UI"/>
        <family val="3"/>
        <charset val="128"/>
      </rPr>
      <t>※２</t>
    </r>
    <r>
      <rPr>
        <sz val="9"/>
        <color theme="1"/>
        <rFont val="Meiryo UI"/>
        <family val="3"/>
        <charset val="128"/>
      </rPr>
      <t xml:space="preserve">で、
想定浸水深が3m以上の
区域の該当状況
</t>
    </r>
    <r>
      <rPr>
        <sz val="7"/>
        <color theme="1"/>
        <rFont val="Meiryo UI"/>
        <family val="3"/>
        <charset val="128"/>
      </rPr>
      <t>※１　水防法14①または②
※２　水防法14の3①</t>
    </r>
    <rPh sb="0" eb="2">
      <t>コウズイ</t>
    </rPh>
    <rPh sb="2" eb="4">
      <t>シンスイ</t>
    </rPh>
    <rPh sb="4" eb="6">
      <t>ソウテイ</t>
    </rPh>
    <rPh sb="6" eb="8">
      <t>クイキ</t>
    </rPh>
    <rPh sb="27" eb="29">
      <t>ソウテイ</t>
    </rPh>
    <rPh sb="29" eb="31">
      <t>シンスイ</t>
    </rPh>
    <rPh sb="31" eb="32">
      <t>フカ</t>
    </rPh>
    <rPh sb="35" eb="37">
      <t>イジョウ</t>
    </rPh>
    <rPh sb="39" eb="41">
      <t>クイキ</t>
    </rPh>
    <rPh sb="42" eb="43">
      <t>ガイ</t>
    </rPh>
    <rPh sb="43" eb="45">
      <t>ジョウキョウ</t>
    </rPh>
    <rPh sb="50" eb="52">
      <t>スイボウ</t>
    </rPh>
    <rPh sb="52" eb="53">
      <t>ホウ</t>
    </rPh>
    <phoneticPr fontId="1"/>
  </si>
  <si>
    <t>※様式4-1に記入した内容が、自動で当様式に転記されます。
※当様式の内容を、様式2－２　「（２）具体的な提案事業の内容（補助要望内容）１）住宅等の整備」の表に反映させてください。</t>
    <phoneticPr fontId="1"/>
  </si>
  <si>
    <t>半額該当可能性</t>
    <rPh sb="0" eb="2">
      <t>ハンガク</t>
    </rPh>
    <rPh sb="2" eb="4">
      <t>ガイトウ</t>
    </rPh>
    <rPh sb="4" eb="7">
      <t>カノウセイ</t>
    </rPh>
    <phoneticPr fontId="1"/>
  </si>
  <si>
    <r>
      <rPr>
        <b/>
        <u/>
        <sz val="12"/>
        <rFont val="Meiryo UI"/>
        <family val="3"/>
        <charset val="128"/>
      </rPr>
      <t>提案事業が選定された場合でも、全ての補助要望内容・補助要望額が対象にならない場合があります</t>
    </r>
    <r>
      <rPr>
        <sz val="12"/>
        <rFont val="Meiryo UI"/>
        <family val="3"/>
        <charset val="128"/>
      </rPr>
      <t xml:space="preserve">。
</t>
    </r>
    <r>
      <rPr>
        <b/>
        <u/>
        <sz val="12"/>
        <rFont val="Meiryo UI"/>
        <family val="3"/>
        <charset val="128"/>
      </rPr>
      <t>選定段階では、</t>
    </r>
    <r>
      <rPr>
        <sz val="12"/>
        <rFont val="Meiryo UI"/>
        <family val="3"/>
        <charset val="128"/>
      </rPr>
      <t>各選定提案に対する</t>
    </r>
    <r>
      <rPr>
        <b/>
        <u/>
        <sz val="12"/>
        <rFont val="Meiryo UI"/>
        <family val="3"/>
        <charset val="128"/>
      </rPr>
      <t>補助要望額等の上限が確定</t>
    </r>
    <r>
      <rPr>
        <sz val="12"/>
        <rFont val="Meiryo UI"/>
        <family val="3"/>
        <charset val="128"/>
      </rPr>
      <t>されますが、その後、</t>
    </r>
    <r>
      <rPr>
        <b/>
        <u/>
        <sz val="12"/>
        <rFont val="Meiryo UI"/>
        <family val="3"/>
        <charset val="128"/>
      </rPr>
      <t>事務局と調整し、個別の事業内容や補助額等について調整させていただくことがあります</t>
    </r>
    <r>
      <rPr>
        <sz val="12"/>
        <rFont val="Meiryo UI"/>
        <family val="3"/>
        <charset val="128"/>
      </rPr>
      <t>。</t>
    </r>
    <phoneticPr fontId="1"/>
  </si>
  <si>
    <t>本提案以外の補助事業への応募状況（補助要望額の重複）</t>
    <rPh sb="0" eb="1">
      <t>ホン</t>
    </rPh>
    <rPh sb="1" eb="3">
      <t>テイアン</t>
    </rPh>
    <rPh sb="3" eb="5">
      <t>イガイ</t>
    </rPh>
    <rPh sb="6" eb="8">
      <t>ホジョ</t>
    </rPh>
    <rPh sb="8" eb="10">
      <t>ジギョウ</t>
    </rPh>
    <rPh sb="12" eb="14">
      <t>オウボ</t>
    </rPh>
    <rPh sb="14" eb="16">
      <t>ジョウキョウ</t>
    </rPh>
    <rPh sb="17" eb="19">
      <t>ホジョ</t>
    </rPh>
    <rPh sb="19" eb="21">
      <t>ヨウボウ</t>
    </rPh>
    <rPh sb="21" eb="22">
      <t>ガク</t>
    </rPh>
    <rPh sb="23" eb="25">
      <t>ジュウフク</t>
    </rPh>
    <phoneticPr fontId="1"/>
  </si>
  <si>
    <t>調査設計
計画</t>
    <rPh sb="0" eb="4">
      <t>チョウサセッケイ</t>
    </rPh>
    <rPh sb="5" eb="7">
      <t>ケイカク</t>
    </rPh>
    <phoneticPr fontId="1"/>
  </si>
  <si>
    <t>【子育て住宅型】</t>
    <rPh sb="1" eb="3">
      <t>コソダ</t>
    </rPh>
    <rPh sb="4" eb="6">
      <t>ジュウタク</t>
    </rPh>
    <phoneticPr fontId="1"/>
  </si>
  <si>
    <t>【子育て住宅型】　</t>
    <rPh sb="1" eb="3">
      <t>コソダ</t>
    </rPh>
    <phoneticPr fontId="1"/>
  </si>
  <si>
    <t>【子育て住宅型】　</t>
    <rPh sb="1" eb="3">
      <t>コソダ</t>
    </rPh>
    <rPh sb="4" eb="6">
      <t>ジュウタク</t>
    </rPh>
    <phoneticPr fontId="1"/>
  </si>
  <si>
    <t>（様式７）
【子育て住宅型】</t>
    <rPh sb="1" eb="3">
      <t>ヨウシキ</t>
    </rPh>
    <rPh sb="7" eb="9">
      <t>コソダ</t>
    </rPh>
    <rPh sb="10" eb="12">
      <t>ジュウタク</t>
    </rPh>
    <rPh sb="12" eb="13">
      <t>カタ</t>
    </rPh>
    <phoneticPr fontId="1"/>
  </si>
  <si>
    <t>【子育て住宅型】</t>
    <rPh sb="1" eb="3">
      <t>コソダ</t>
    </rPh>
    <rPh sb="4" eb="6">
      <t>ジュウタク</t>
    </rPh>
    <rPh sb="6" eb="7">
      <t>カタ</t>
    </rPh>
    <phoneticPr fontId="1"/>
  </si>
  <si>
    <r>
      <t xml:space="preserve">災害ハザードエリア等と建設地の関係が分かる資料
</t>
    </r>
    <r>
      <rPr>
        <b/>
        <sz val="11"/>
        <color rgb="FFC00000"/>
        <rFont val="メイリオ"/>
        <family val="3"/>
        <charset val="128"/>
      </rPr>
      <t>（新築事業のみ）</t>
    </r>
    <rPh sb="0" eb="2">
      <t>サイガイ</t>
    </rPh>
    <rPh sb="9" eb="10">
      <t>トウ</t>
    </rPh>
    <rPh sb="25" eb="29">
      <t>シンチクジギョウ</t>
    </rPh>
    <phoneticPr fontId="1"/>
  </si>
  <si>
    <t>住宅等の
整備</t>
    <rPh sb="0" eb="3">
      <t>ジュウタクトウ</t>
    </rPh>
    <rPh sb="5" eb="7">
      <t>セイビ</t>
    </rPh>
    <phoneticPr fontId="1"/>
  </si>
  <si>
    <t xml:space="preserve"> 【様式1-応募要件確認①～⑪】応募要件の確認</t>
    <phoneticPr fontId="1"/>
  </si>
  <si>
    <r>
      <t>※補助対象とする整備内容の項目については、様式２、様式5と整合させてください。
※金額は、千円未満の金額を切り捨て、[千円]を単位として入力してください。　</t>
    </r>
    <r>
      <rPr>
        <b/>
        <sz val="11"/>
        <rFont val="Meiryo UI"/>
        <family val="3"/>
        <charset val="128"/>
      </rPr>
      <t>消費税抜きの金額</t>
    </r>
    <r>
      <rPr>
        <sz val="11"/>
        <rFont val="Meiryo UI"/>
        <family val="3"/>
        <charset val="128"/>
      </rPr>
      <t>を入力してください。</t>
    </r>
    <rPh sb="13" eb="15">
      <t>コウモク</t>
    </rPh>
    <rPh sb="41" eb="43">
      <t>キンガク</t>
    </rPh>
    <rPh sb="78" eb="81">
      <t>ショウヒゼイ</t>
    </rPh>
    <rPh sb="81" eb="82">
      <t>ヌ</t>
    </rPh>
    <rPh sb="84" eb="86">
      <t>キンガク</t>
    </rPh>
    <rPh sb="87" eb="89">
      <t>ニュウリョク</t>
    </rPh>
    <phoneticPr fontId="1"/>
  </si>
  <si>
    <t>調査設計計画</t>
    <phoneticPr fontId="1"/>
  </si>
  <si>
    <t>施設</t>
  </si>
  <si>
    <t>住宅等の整備</t>
    <phoneticPr fontId="1"/>
  </si>
  <si>
    <t>構造安全性の確認方法</t>
    <rPh sb="0" eb="5">
      <t>コウゾウアンゼンセイ</t>
    </rPh>
    <rPh sb="6" eb="8">
      <t>カクニン</t>
    </rPh>
    <rPh sb="8" eb="10">
      <t>ホウホウ</t>
    </rPh>
    <phoneticPr fontId="1"/>
  </si>
  <si>
    <t>[a:構造計算により構造安全性を確かめる、b:令和7年4月1日施行後の壁量等の基準により構造安全性を確かめる、c:aおよびbのいずれにも当てはまらない]　から選択</t>
    <rPh sb="68" eb="69">
      <t>ア</t>
    </rPh>
    <rPh sb="79" eb="81">
      <t>センタク</t>
    </rPh>
    <phoneticPr fontId="1"/>
  </si>
  <si>
    <t>a: 構造計算により構造安全性を確かめる</t>
    <phoneticPr fontId="1"/>
  </si>
  <si>
    <t>b: 令和7年4月1日施行後の壁量等の基準により構造安全性を確かめる</t>
    <phoneticPr fontId="1"/>
  </si>
  <si>
    <t>c: aおよびbのいずれにも当てはまらない</t>
    <phoneticPr fontId="1"/>
  </si>
  <si>
    <t>規模、構造及び設備の
サービス付き高齢者向け
住宅の登録基準への適合</t>
    <rPh sb="0" eb="2">
      <t>キボ</t>
    </rPh>
    <rPh sb="3" eb="5">
      <t>コウゾウ</t>
    </rPh>
    <rPh sb="5" eb="6">
      <t>オヨ</t>
    </rPh>
    <rPh sb="7" eb="9">
      <t>セツビ</t>
    </rPh>
    <phoneticPr fontId="1"/>
  </si>
  <si>
    <t>補助要望額
[千円]</t>
    <rPh sb="0" eb="2">
      <t>ホジョ</t>
    </rPh>
    <rPh sb="2" eb="4">
      <t>ヨウボウ</t>
    </rPh>
    <rPh sb="4" eb="5">
      <t>ガク</t>
    </rPh>
    <phoneticPr fontId="1"/>
  </si>
  <si>
    <t>調査設計計画</t>
    <rPh sb="0" eb="2">
      <t>チョウサ</t>
    </rPh>
    <rPh sb="2" eb="4">
      <t>セッケイ</t>
    </rPh>
    <rPh sb="4" eb="6">
      <t>ケイカク</t>
    </rPh>
    <phoneticPr fontId="1"/>
  </si>
  <si>
    <t>住宅等の整備</t>
    <rPh sb="0" eb="2">
      <t>ジュウタク</t>
    </rPh>
    <rPh sb="2" eb="3">
      <t>トウ</t>
    </rPh>
    <rPh sb="4" eb="6">
      <t>セイビ</t>
    </rPh>
    <phoneticPr fontId="1"/>
  </si>
  <si>
    <t>【子育て住宅型】　</t>
    <rPh sb="1" eb="3">
      <t>コソダ</t>
    </rPh>
    <rPh sb="4" eb="6">
      <t>ジュウタク</t>
    </rPh>
    <rPh sb="6" eb="7">
      <t>カタ</t>
    </rPh>
    <phoneticPr fontId="1"/>
  </si>
  <si>
    <t>提出書類のチェックリスト</t>
    <rPh sb="0" eb="4">
      <t>テイシュツショルイ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</si>
</sst>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eneral&quot;㎡&quot;"/>
    <numFmt numFmtId="177" formatCode="General&quot;戸&quot;"/>
    <numFmt numFmtId="178" formatCode="General&quot;施設&quot;"/>
    <numFmt numFmtId="179" formatCode="0.0"/>
    <numFmt numFmtId="180" formatCode="#,##0.0;[Red]\-#,##0.0"/>
    <numFmt numFmtId="181" formatCode="0&quot;階&quot;"/>
    <numFmt numFmtId="182" formatCode="0&quot;年&quot;"/>
    <numFmt numFmtId="183" formatCode="0&quot;戸&quot;"/>
    <numFmt numFmtId="184" formatCode="0&quot;㎡&quot;"/>
    <numFmt numFmtId="185" formatCode="0&quot;施設&quot;"/>
    <numFmt numFmtId="186" formatCode="&quot;令&quot;&quot;和&quot;0&quot;年&quot;&quot;度&quot;"/>
  </numFmts>
  <fonts count="5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Meiryo UI"/>
      <family val="3"/>
      <charset val="128"/>
    </font>
    <font>
      <sz val="11"/>
      <color theme="1"/>
      <name val="Meiryo UI"/>
      <family val="3"/>
      <charset val="128"/>
    </font>
    <font>
      <b/>
      <sz val="14"/>
      <color theme="1"/>
      <name val="Meiryo UI"/>
      <family val="3"/>
      <charset val="128"/>
    </font>
    <font>
      <b/>
      <sz val="12"/>
      <color theme="1"/>
      <name val="Meiryo UI"/>
      <family val="3"/>
      <charset val="128"/>
    </font>
    <font>
      <sz val="11"/>
      <color rgb="FFFFFF00"/>
      <name val="Meiryo UI"/>
      <family val="3"/>
      <charset val="128"/>
    </font>
    <font>
      <sz val="10"/>
      <color theme="1"/>
      <name val="Meiryo UI"/>
      <family val="3"/>
      <charset val="128"/>
    </font>
    <font>
      <b/>
      <sz val="11"/>
      <color theme="1"/>
      <name val="Meiryo UI"/>
      <family val="3"/>
      <charset val="128"/>
    </font>
    <font>
      <sz val="16"/>
      <color theme="1"/>
      <name val="Meiryo UI"/>
      <family val="3"/>
      <charset val="128"/>
    </font>
    <font>
      <sz val="8"/>
      <color theme="1"/>
      <name val="Meiryo UI"/>
      <family val="3"/>
      <charset val="128"/>
    </font>
    <font>
      <sz val="10"/>
      <name val="Meiryo UI"/>
      <family val="3"/>
      <charset val="128"/>
    </font>
    <font>
      <b/>
      <u/>
      <sz val="10"/>
      <color theme="1"/>
      <name val="Meiryo UI"/>
      <family val="3"/>
      <charset val="128"/>
    </font>
    <font>
      <sz val="10"/>
      <color rgb="FF0070C0"/>
      <name val="Meiryo UI"/>
      <family val="3"/>
      <charset val="128"/>
    </font>
    <font>
      <b/>
      <sz val="10"/>
      <color theme="1"/>
      <name val="Meiryo UI"/>
      <family val="3"/>
      <charset val="128"/>
    </font>
    <font>
      <sz val="9"/>
      <color theme="1"/>
      <name val="Meiryo UI"/>
      <family val="3"/>
      <charset val="128"/>
    </font>
    <font>
      <sz val="11"/>
      <color rgb="FF0070C0"/>
      <name val="Meiryo UI"/>
      <family val="3"/>
      <charset val="128"/>
    </font>
    <font>
      <sz val="12"/>
      <color theme="1"/>
      <name val="Meiryo UI"/>
      <family val="3"/>
      <charset val="128"/>
    </font>
    <font>
      <b/>
      <sz val="11"/>
      <color rgb="FF0070C0"/>
      <name val="Meiryo UI"/>
      <family val="3"/>
      <charset val="128"/>
    </font>
    <font>
      <sz val="7"/>
      <color theme="1"/>
      <name val="Meiryo UI"/>
      <family val="3"/>
      <charset val="128"/>
    </font>
    <font>
      <b/>
      <sz val="18"/>
      <color theme="1"/>
      <name val="Meiryo UI"/>
      <family val="3"/>
      <charset val="128"/>
    </font>
    <font>
      <b/>
      <sz val="16"/>
      <color theme="1"/>
      <name val="Meiryo UI"/>
      <family val="3"/>
      <charset val="128"/>
    </font>
    <font>
      <b/>
      <sz val="20"/>
      <color theme="1"/>
      <name val="Meiryo UI"/>
      <family val="3"/>
      <charset val="128"/>
    </font>
    <font>
      <sz val="10.5"/>
      <name val="Meiryo UI"/>
      <family val="3"/>
      <charset val="128"/>
    </font>
    <font>
      <sz val="13"/>
      <color theme="1"/>
      <name val="Meiryo UI"/>
      <family val="3"/>
      <charset val="128"/>
    </font>
    <font>
      <sz val="12"/>
      <name val="Meiryo UI"/>
      <family val="3"/>
      <charset val="128"/>
    </font>
    <font>
      <b/>
      <u/>
      <sz val="12"/>
      <name val="Meiryo UI"/>
      <family val="3"/>
      <charset val="128"/>
    </font>
    <font>
      <sz val="10"/>
      <color rgb="FFFF0000"/>
      <name val="Meiryo UI"/>
      <family val="3"/>
      <charset val="128"/>
    </font>
    <font>
      <b/>
      <sz val="11"/>
      <name val="Meiryo UI"/>
      <family val="3"/>
      <charset val="128"/>
    </font>
    <font>
      <b/>
      <sz val="14"/>
      <name val="Meiryo UI"/>
      <family val="3"/>
      <charset val="128"/>
    </font>
    <font>
      <sz val="9"/>
      <name val="Meiryo UI"/>
      <family val="3"/>
      <charset val="128"/>
    </font>
    <font>
      <sz val="11"/>
      <name val="游ゴシック"/>
      <family val="2"/>
      <charset val="128"/>
      <scheme val="minor"/>
    </font>
    <font>
      <b/>
      <sz val="18"/>
      <color theme="1"/>
      <name val="メイリオ"/>
      <family val="3"/>
      <charset val="128"/>
    </font>
    <font>
      <sz val="11"/>
      <color theme="1"/>
      <name val="メイリオ"/>
      <family val="3"/>
      <charset val="128"/>
    </font>
    <font>
      <b/>
      <u/>
      <sz val="11"/>
      <color rgb="FFC00000"/>
      <name val="メイリオ"/>
      <family val="3"/>
      <charset val="128"/>
    </font>
    <font>
      <b/>
      <sz val="11"/>
      <color theme="1"/>
      <name val="メイリオ"/>
      <family val="3"/>
      <charset val="128"/>
    </font>
    <font>
      <b/>
      <sz val="16"/>
      <color theme="1"/>
      <name val="メイリオ"/>
      <family val="3"/>
      <charset val="128"/>
    </font>
    <font>
      <b/>
      <sz val="11"/>
      <color rgb="FFC00000"/>
      <name val="メイリオ"/>
      <family val="3"/>
      <charset val="128"/>
    </font>
    <font>
      <b/>
      <sz val="11"/>
      <color rgb="FFFF0000"/>
      <name val="Meiryo UI"/>
      <family val="3"/>
      <charset val="128"/>
    </font>
    <font>
      <sz val="6"/>
      <color theme="1"/>
      <name val="Meiryo UI"/>
      <family val="3"/>
      <charset val="128"/>
    </font>
    <font>
      <sz val="11"/>
      <color rgb="FFFF0000"/>
      <name val="Meiryo UI"/>
      <family val="3"/>
      <charset val="128"/>
    </font>
    <font>
      <b/>
      <sz val="10"/>
      <color theme="1"/>
      <name val="メイリオ"/>
      <family val="3"/>
      <charset val="128"/>
    </font>
    <font>
      <b/>
      <sz val="12"/>
      <color theme="1"/>
      <name val="メイリオ"/>
      <family val="3"/>
      <charset val="128"/>
    </font>
    <font>
      <sz val="10"/>
      <color theme="1"/>
      <name val="メイリオ"/>
      <family val="3"/>
      <charset val="128"/>
    </font>
    <font>
      <sz val="9"/>
      <color theme="1"/>
      <name val="メイリオ"/>
      <family val="3"/>
      <charset val="128"/>
    </font>
    <font>
      <sz val="9"/>
      <name val="メイリオ"/>
      <family val="3"/>
      <charset val="128"/>
    </font>
    <font>
      <sz val="11"/>
      <name val="メイリオ"/>
      <family val="3"/>
      <charset val="128"/>
    </font>
    <font>
      <sz val="9"/>
      <color rgb="FFC00000"/>
      <name val="メイリオ"/>
      <family val="3"/>
      <charset val="128"/>
    </font>
    <font>
      <vertAlign val="superscript"/>
      <sz val="9"/>
      <color theme="1"/>
      <name val="Meiryo UI"/>
      <family val="3"/>
      <charset val="128"/>
    </font>
    <font>
      <b/>
      <sz val="10"/>
      <name val="Meiryo UI"/>
      <family val="3"/>
      <charset val="128"/>
    </font>
    <font>
      <b/>
      <sz val="16"/>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lightUp">
        <fgColor theme="1"/>
        <bgColor theme="0"/>
      </patternFill>
    </fill>
    <fill>
      <patternFill patternType="solid">
        <fgColor theme="8" tint="0.79998168889431442"/>
        <bgColor indexed="64"/>
      </patternFill>
    </fill>
    <fill>
      <patternFill patternType="darkGrid">
        <fgColor theme="1" tint="0.24994659260841701"/>
        <bgColor indexed="65"/>
      </patternFill>
    </fill>
  </fills>
  <borders count="18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top/>
      <bottom style="thin">
        <color auto="1"/>
      </bottom>
      <diagonal/>
    </border>
    <border>
      <left style="thin">
        <color auto="1"/>
      </left>
      <right style="dotted">
        <color auto="1"/>
      </right>
      <top style="thin">
        <color auto="1"/>
      </top>
      <bottom/>
      <diagonal/>
    </border>
    <border>
      <left style="thin">
        <color auto="1"/>
      </left>
      <right style="medium">
        <color indexed="64"/>
      </right>
      <top/>
      <bottom style="medium">
        <color indexed="64"/>
      </bottom>
      <diagonal/>
    </border>
    <border>
      <left style="double">
        <color auto="1"/>
      </left>
      <right style="thin">
        <color auto="1"/>
      </right>
      <top style="thin">
        <color auto="1"/>
      </top>
      <bottom style="thin">
        <color auto="1"/>
      </bottom>
      <diagonal/>
    </border>
    <border>
      <left style="thin">
        <color auto="1"/>
      </left>
      <right/>
      <top style="thin">
        <color auto="1"/>
      </top>
      <bottom style="double">
        <color indexed="64"/>
      </bottom>
      <diagonal/>
    </border>
    <border>
      <left style="double">
        <color auto="1"/>
      </left>
      <right style="thin">
        <color auto="1"/>
      </right>
      <top/>
      <bottom style="thin">
        <color auto="1"/>
      </bottom>
      <diagonal/>
    </border>
    <border>
      <left style="thin">
        <color auto="1"/>
      </left>
      <right/>
      <top style="double">
        <color indexed="64"/>
      </top>
      <bottom style="thin">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thin">
        <color indexed="64"/>
      </left>
      <right style="thin">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dotted">
        <color auto="1"/>
      </top>
      <bottom style="thin">
        <color indexed="64"/>
      </bottom>
      <diagonal/>
    </border>
    <border>
      <left style="thin">
        <color auto="1"/>
      </left>
      <right style="medium">
        <color indexed="64"/>
      </right>
      <top style="thin">
        <color auto="1"/>
      </top>
      <bottom/>
      <diagonal/>
    </border>
    <border>
      <left/>
      <right style="medium">
        <color indexed="64"/>
      </right>
      <top style="thin">
        <color indexed="64"/>
      </top>
      <bottom/>
      <diagonal/>
    </border>
    <border>
      <left/>
      <right/>
      <top style="medium">
        <color indexed="64"/>
      </top>
      <bottom/>
      <diagonal/>
    </border>
    <border>
      <left/>
      <right style="thin">
        <color indexed="64"/>
      </right>
      <top style="thin">
        <color auto="1"/>
      </top>
      <bottom style="dotted">
        <color auto="1"/>
      </bottom>
      <diagonal/>
    </border>
    <border>
      <left/>
      <right style="thin">
        <color indexed="64"/>
      </right>
      <top style="dotted">
        <color auto="1"/>
      </top>
      <bottom style="dotted">
        <color auto="1"/>
      </bottom>
      <diagonal/>
    </border>
    <border>
      <left style="thin">
        <color auto="1"/>
      </left>
      <right style="thin">
        <color auto="1"/>
      </right>
      <top/>
      <bottom style="dotted">
        <color auto="1"/>
      </bottom>
      <diagonal/>
    </border>
    <border>
      <left style="thin">
        <color auto="1"/>
      </left>
      <right style="thin">
        <color auto="1"/>
      </right>
      <top style="medium">
        <color indexed="64"/>
      </top>
      <bottom style="dotted">
        <color auto="1"/>
      </bottom>
      <diagonal/>
    </border>
    <border>
      <left/>
      <right style="thin">
        <color indexed="64"/>
      </right>
      <top style="medium">
        <color indexed="64"/>
      </top>
      <bottom style="dotted">
        <color auto="1"/>
      </bottom>
      <diagonal/>
    </border>
    <border>
      <left style="thin">
        <color auto="1"/>
      </left>
      <right style="thin">
        <color auto="1"/>
      </right>
      <top style="dotted">
        <color auto="1"/>
      </top>
      <bottom style="medium">
        <color auto="1"/>
      </bottom>
      <diagonal/>
    </border>
    <border>
      <left/>
      <right style="thin">
        <color indexed="64"/>
      </right>
      <top style="dotted">
        <color auto="1"/>
      </top>
      <bottom style="medium">
        <color auto="1"/>
      </bottom>
      <diagonal/>
    </border>
    <border>
      <left/>
      <right style="medium">
        <color indexed="64"/>
      </right>
      <top style="thin">
        <color indexed="64"/>
      </top>
      <bottom style="double">
        <color indexed="64"/>
      </bottom>
      <diagonal/>
    </border>
    <border>
      <left/>
      <right style="thin">
        <color indexed="64"/>
      </right>
      <top style="dotted">
        <color auto="1"/>
      </top>
      <bottom/>
      <diagonal/>
    </border>
    <border>
      <left style="thin">
        <color auto="1"/>
      </left>
      <right style="medium">
        <color indexed="64"/>
      </right>
      <top style="dotted">
        <color auto="1"/>
      </top>
      <bottom style="dotted">
        <color auto="1"/>
      </bottom>
      <diagonal/>
    </border>
    <border>
      <left style="thin">
        <color auto="1"/>
      </left>
      <right style="dotted">
        <color auto="1"/>
      </right>
      <top style="medium">
        <color indexed="64"/>
      </top>
      <bottom style="dotted">
        <color auto="1"/>
      </bottom>
      <diagonal/>
    </border>
    <border>
      <left style="thin">
        <color auto="1"/>
      </left>
      <right style="dotted">
        <color auto="1"/>
      </right>
      <top style="dotted">
        <color auto="1"/>
      </top>
      <bottom style="dotted">
        <color auto="1"/>
      </bottom>
      <diagonal/>
    </border>
    <border>
      <left style="thin">
        <color auto="1"/>
      </left>
      <right style="dotted">
        <color auto="1"/>
      </right>
      <top style="dotted">
        <color auto="1"/>
      </top>
      <bottom style="medium">
        <color indexed="64"/>
      </bottom>
      <diagonal/>
    </border>
    <border>
      <left style="medium">
        <color indexed="64"/>
      </left>
      <right style="thin">
        <color auto="1"/>
      </right>
      <top style="medium">
        <color indexed="64"/>
      </top>
      <bottom style="dotted">
        <color auto="1"/>
      </bottom>
      <diagonal/>
    </border>
    <border>
      <left style="medium">
        <color indexed="64"/>
      </left>
      <right style="thin">
        <color auto="1"/>
      </right>
      <top style="dotted">
        <color auto="1"/>
      </top>
      <bottom style="dotted">
        <color auto="1"/>
      </bottom>
      <diagonal/>
    </border>
    <border>
      <left style="medium">
        <color indexed="64"/>
      </left>
      <right style="thin">
        <color auto="1"/>
      </right>
      <top style="dotted">
        <color auto="1"/>
      </top>
      <bottom style="medium">
        <color indexed="64"/>
      </bottom>
      <diagonal/>
    </border>
    <border>
      <left style="thin">
        <color auto="1"/>
      </left>
      <right style="dotted">
        <color auto="1"/>
      </right>
      <top style="dotted">
        <color auto="1"/>
      </top>
      <bottom/>
      <diagonal/>
    </border>
    <border>
      <left/>
      <right/>
      <top/>
      <bottom style="dotted">
        <color auto="1"/>
      </bottom>
      <diagonal/>
    </border>
    <border>
      <left style="thin">
        <color auto="1"/>
      </left>
      <right style="dotted">
        <color auto="1"/>
      </right>
      <top style="dotted">
        <color auto="1"/>
      </top>
      <bottom style="double">
        <color auto="1"/>
      </bottom>
      <diagonal/>
    </border>
    <border>
      <left/>
      <right style="thin">
        <color indexed="64"/>
      </right>
      <top style="dotted">
        <color auto="1"/>
      </top>
      <bottom style="double">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diagonal/>
    </border>
    <border>
      <left/>
      <right/>
      <top style="medium">
        <color indexed="64"/>
      </top>
      <bottom style="thin">
        <color auto="1"/>
      </bottom>
      <diagonal/>
    </border>
    <border>
      <left/>
      <right/>
      <top style="dotted">
        <color auto="1"/>
      </top>
      <bottom style="medium">
        <color indexed="64"/>
      </bottom>
      <diagonal/>
    </border>
    <border>
      <left/>
      <right/>
      <top style="thin">
        <color auto="1"/>
      </top>
      <bottom style="medium">
        <color auto="1"/>
      </bottom>
      <diagonal/>
    </border>
    <border>
      <left/>
      <right/>
      <top style="medium">
        <color indexed="64"/>
      </top>
      <bottom style="dotted">
        <color auto="1"/>
      </bottom>
      <diagonal/>
    </border>
    <border>
      <left/>
      <right/>
      <top style="dotted">
        <color auto="1"/>
      </top>
      <bottom style="double">
        <color auto="1"/>
      </bottom>
      <diagonal/>
    </border>
    <border>
      <left style="double">
        <color auto="1"/>
      </left>
      <right style="thin">
        <color auto="1"/>
      </right>
      <top style="thin">
        <color auto="1"/>
      </top>
      <bottom/>
      <diagonal/>
    </border>
    <border>
      <left style="double">
        <color auto="1"/>
      </left>
      <right style="medium">
        <color indexed="64"/>
      </right>
      <top style="medium">
        <color indexed="64"/>
      </top>
      <bottom style="dotted">
        <color auto="1"/>
      </bottom>
      <diagonal/>
    </border>
    <border>
      <left style="double">
        <color auto="1"/>
      </left>
      <right style="medium">
        <color indexed="64"/>
      </right>
      <top style="dotted">
        <color auto="1"/>
      </top>
      <bottom style="dotted">
        <color auto="1"/>
      </bottom>
      <diagonal/>
    </border>
    <border>
      <left style="double">
        <color auto="1"/>
      </left>
      <right style="medium">
        <color indexed="64"/>
      </right>
      <top style="dotted">
        <color auto="1"/>
      </top>
      <bottom style="medium">
        <color indexed="64"/>
      </bottom>
      <diagonal/>
    </border>
    <border>
      <left style="double">
        <color auto="1"/>
      </left>
      <right style="thin">
        <color auto="1"/>
      </right>
      <top style="dotted">
        <color auto="1"/>
      </top>
      <bottom/>
      <diagonal/>
    </border>
    <border>
      <left/>
      <right style="thin">
        <color auto="1"/>
      </right>
      <top style="medium">
        <color auto="1"/>
      </top>
      <bottom/>
      <diagonal/>
    </border>
    <border>
      <left style="thin">
        <color auto="1"/>
      </left>
      <right/>
      <top style="dotted">
        <color auto="1"/>
      </top>
      <bottom/>
      <diagonal/>
    </border>
    <border>
      <left style="thin">
        <color auto="1"/>
      </left>
      <right/>
      <top style="dotted">
        <color auto="1"/>
      </top>
      <bottom style="double">
        <color auto="1"/>
      </bottom>
      <diagonal/>
    </border>
    <border>
      <left/>
      <right style="dotted">
        <color auto="1"/>
      </right>
      <top/>
      <bottom style="thin">
        <color auto="1"/>
      </bottom>
      <diagonal/>
    </border>
    <border>
      <left style="thin">
        <color auto="1"/>
      </left>
      <right style="dotted">
        <color auto="1"/>
      </right>
      <top style="thin">
        <color auto="1"/>
      </top>
      <bottom style="double">
        <color auto="1"/>
      </bottom>
      <diagonal/>
    </border>
    <border>
      <left/>
      <right style="dotted">
        <color auto="1"/>
      </right>
      <top style="thin">
        <color auto="1"/>
      </top>
      <bottom style="double">
        <color auto="1"/>
      </bottom>
      <diagonal/>
    </border>
    <border>
      <left style="thin">
        <color auto="1"/>
      </left>
      <right style="thin">
        <color auto="1"/>
      </right>
      <top style="double">
        <color indexed="64"/>
      </top>
      <bottom/>
      <diagonal/>
    </border>
    <border>
      <left style="thin">
        <color auto="1"/>
      </left>
      <right style="thin">
        <color auto="1"/>
      </right>
      <top/>
      <bottom style="double">
        <color indexed="64"/>
      </bottom>
      <diagonal/>
    </border>
    <border>
      <left style="thin">
        <color auto="1"/>
      </left>
      <right/>
      <top/>
      <bottom style="double">
        <color indexed="64"/>
      </bottom>
      <diagonal/>
    </border>
    <border>
      <left style="thin">
        <color auto="1"/>
      </left>
      <right style="dotted">
        <color auto="1"/>
      </right>
      <top/>
      <bottom style="double">
        <color indexed="64"/>
      </bottom>
      <diagonal/>
    </border>
    <border>
      <left style="dotted">
        <color auto="1"/>
      </left>
      <right style="dotted">
        <color auto="1"/>
      </right>
      <top/>
      <bottom style="double">
        <color indexed="64"/>
      </bottom>
      <diagonal/>
    </border>
    <border>
      <left style="dotted">
        <color auto="1"/>
      </left>
      <right style="thin">
        <color auto="1"/>
      </right>
      <top/>
      <bottom style="double">
        <color indexed="64"/>
      </bottom>
      <diagonal/>
    </border>
    <border>
      <left/>
      <right style="dotted">
        <color auto="1"/>
      </right>
      <top/>
      <bottom style="double">
        <color indexed="64"/>
      </bottom>
      <diagonal/>
    </border>
    <border>
      <left style="thin">
        <color auto="1"/>
      </left>
      <right style="dotted">
        <color auto="1"/>
      </right>
      <top style="double">
        <color indexed="64"/>
      </top>
      <bottom style="thin">
        <color auto="1"/>
      </bottom>
      <diagonal/>
    </border>
    <border>
      <left style="dotted">
        <color auto="1"/>
      </left>
      <right style="dotted">
        <color auto="1"/>
      </right>
      <top style="double">
        <color indexed="64"/>
      </top>
      <bottom style="thin">
        <color auto="1"/>
      </bottom>
      <diagonal/>
    </border>
    <border>
      <left style="dotted">
        <color auto="1"/>
      </left>
      <right style="thin">
        <color auto="1"/>
      </right>
      <top style="double">
        <color indexed="64"/>
      </top>
      <bottom style="thin">
        <color auto="1"/>
      </bottom>
      <diagonal/>
    </border>
    <border>
      <left/>
      <right style="dotted">
        <color auto="1"/>
      </right>
      <top style="double">
        <color indexed="64"/>
      </top>
      <bottom style="thin">
        <color auto="1"/>
      </bottom>
      <diagonal/>
    </border>
    <border>
      <left style="thin">
        <color auto="1"/>
      </left>
      <right style="hair">
        <color indexed="64"/>
      </right>
      <top style="thin">
        <color indexed="64"/>
      </top>
      <bottom style="thin">
        <color auto="1"/>
      </bottom>
      <diagonal/>
    </border>
    <border>
      <left style="thin">
        <color auto="1"/>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medium">
        <color indexed="64"/>
      </left>
      <right style="thin">
        <color auto="1"/>
      </right>
      <top/>
      <bottom/>
      <diagonal/>
    </border>
    <border>
      <left style="hair">
        <color indexed="64"/>
      </left>
      <right style="thin">
        <color indexed="64"/>
      </right>
      <top/>
      <bottom style="thin">
        <color indexed="64"/>
      </bottom>
      <diagonal/>
    </border>
    <border>
      <left style="medium">
        <color indexed="64"/>
      </left>
      <right style="thin">
        <color auto="1"/>
      </right>
      <top/>
      <bottom style="thin">
        <color auto="1"/>
      </bottom>
      <diagonal/>
    </border>
    <border>
      <left style="hair">
        <color indexed="64"/>
      </left>
      <right style="medium">
        <color indexed="64"/>
      </right>
      <top style="thin">
        <color indexed="64"/>
      </top>
      <bottom style="thin">
        <color auto="1"/>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top/>
      <bottom style="thin">
        <color indexed="64"/>
      </bottom>
      <diagonal/>
    </border>
    <border>
      <left style="hair">
        <color indexed="64"/>
      </left>
      <right/>
      <top style="thin">
        <color auto="1"/>
      </top>
      <bottom style="thin">
        <color indexed="64"/>
      </bottom>
      <diagonal/>
    </border>
    <border>
      <left style="medium">
        <color indexed="64"/>
      </left>
      <right/>
      <top/>
      <bottom style="dotted">
        <color indexed="64"/>
      </bottom>
      <diagonal/>
    </border>
    <border>
      <left style="medium">
        <color indexed="64"/>
      </left>
      <right style="thin">
        <color auto="1"/>
      </right>
      <top style="dotted">
        <color auto="1"/>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auto="1"/>
      </left>
      <right style="hair">
        <color indexed="64"/>
      </right>
      <top style="dotted">
        <color indexed="64"/>
      </top>
      <bottom style="thin">
        <color indexed="64"/>
      </bottom>
      <diagonal/>
    </border>
    <border>
      <left style="hair">
        <color indexed="64"/>
      </left>
      <right style="medium">
        <color indexed="64"/>
      </right>
      <top style="dotted">
        <color indexed="64"/>
      </top>
      <bottom style="thin">
        <color indexed="64"/>
      </bottom>
      <diagonal/>
    </border>
    <border>
      <left/>
      <right style="medium">
        <color indexed="64"/>
      </right>
      <top/>
      <bottom style="dotted">
        <color auto="1"/>
      </bottom>
      <diagonal/>
    </border>
    <border>
      <left style="medium">
        <color indexed="64"/>
      </left>
      <right style="hair">
        <color indexed="64"/>
      </right>
      <top style="thin">
        <color indexed="64"/>
      </top>
      <bottom style="thin">
        <color indexed="64"/>
      </bottom>
      <diagonal/>
    </border>
    <border>
      <left/>
      <right style="medium">
        <color indexed="64"/>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top style="thin">
        <color auto="1"/>
      </top>
      <bottom style="double">
        <color indexed="64"/>
      </bottom>
      <diagonal/>
    </border>
    <border>
      <left/>
      <right style="thin">
        <color indexed="64"/>
      </right>
      <top style="thin">
        <color auto="1"/>
      </top>
      <bottom style="double">
        <color indexed="64"/>
      </bottom>
      <diagonal/>
    </border>
    <border>
      <left style="thin">
        <color auto="1"/>
      </left>
      <right style="hair">
        <color indexed="64"/>
      </right>
      <top style="thin">
        <color auto="1"/>
      </top>
      <bottom style="double">
        <color indexed="64"/>
      </bottom>
      <diagonal/>
    </border>
    <border>
      <left style="thin">
        <color auto="1"/>
      </left>
      <right style="dotted">
        <color indexed="64"/>
      </right>
      <top style="thin">
        <color auto="1"/>
      </top>
      <bottom style="thin">
        <color auto="1"/>
      </bottom>
      <diagonal/>
    </border>
    <border>
      <left/>
      <right style="thin">
        <color indexed="64"/>
      </right>
      <top style="double">
        <color indexed="64"/>
      </top>
      <bottom style="thin">
        <color indexed="64"/>
      </bottom>
      <diagonal/>
    </border>
    <border>
      <left style="thin">
        <color auto="1"/>
      </left>
      <right style="hair">
        <color indexed="64"/>
      </right>
      <top style="thin">
        <color indexed="64"/>
      </top>
      <bottom/>
      <diagonal/>
    </border>
    <border>
      <left style="medium">
        <color indexed="64"/>
      </left>
      <right style="medium">
        <color indexed="64"/>
      </right>
      <top style="thin">
        <color auto="1"/>
      </top>
      <bottom style="double">
        <color indexed="64"/>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style="double">
        <color indexed="64"/>
      </bottom>
      <diagonal/>
    </border>
    <border>
      <left style="thin">
        <color auto="1"/>
      </left>
      <right style="medium">
        <color indexed="64"/>
      </right>
      <top/>
      <bottom style="dotted">
        <color indexed="64"/>
      </bottom>
      <diagonal/>
    </border>
    <border>
      <left style="medium">
        <color indexed="64"/>
      </left>
      <right style="thin">
        <color auto="1"/>
      </right>
      <top/>
      <bottom style="medium">
        <color indexed="64"/>
      </bottom>
      <diagonal/>
    </border>
    <border>
      <left style="medium">
        <color indexed="64"/>
      </left>
      <right style="thin">
        <color auto="1"/>
      </right>
      <top style="thin">
        <color auto="1"/>
      </top>
      <bottom style="double">
        <color indexed="64"/>
      </bottom>
      <diagonal/>
    </border>
    <border>
      <left style="thin">
        <color auto="1"/>
      </left>
      <right style="dotted">
        <color auto="1"/>
      </right>
      <top/>
      <bottom/>
      <diagonal/>
    </border>
    <border>
      <left style="double">
        <color auto="1"/>
      </left>
      <right style="thin">
        <color auto="1"/>
      </right>
      <top/>
      <bottom/>
      <diagonal/>
    </border>
    <border>
      <left/>
      <right style="thin">
        <color auto="1"/>
      </right>
      <top style="medium">
        <color auto="1"/>
      </top>
      <bottom style="double">
        <color indexed="64"/>
      </bottom>
      <diagonal/>
    </border>
    <border>
      <left style="double">
        <color auto="1"/>
      </left>
      <right style="thin">
        <color auto="1"/>
      </right>
      <top style="medium">
        <color indexed="64"/>
      </top>
      <bottom style="double">
        <color indexed="64"/>
      </bottom>
      <diagonal/>
    </border>
    <border>
      <left/>
      <right/>
      <top style="double">
        <color indexed="64"/>
      </top>
      <bottom style="thin">
        <color auto="1"/>
      </bottom>
      <diagonal/>
    </border>
    <border>
      <left/>
      <right/>
      <top/>
      <bottom style="double">
        <color indexed="64"/>
      </bottom>
      <diagonal/>
    </border>
    <border>
      <left/>
      <right style="dotted">
        <color auto="1"/>
      </right>
      <top style="medium">
        <color indexed="64"/>
      </top>
      <bottom style="medium">
        <color indexed="64"/>
      </bottom>
      <diagonal/>
    </border>
    <border>
      <left style="dotted">
        <color auto="1"/>
      </left>
      <right/>
      <top style="medium">
        <color indexed="64"/>
      </top>
      <bottom style="medium">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indexed="64"/>
      </top>
      <bottom style="thin">
        <color indexed="64"/>
      </bottom>
      <diagonal/>
    </border>
    <border>
      <left style="dotted">
        <color auto="1"/>
      </left>
      <right/>
      <top/>
      <bottom style="thin">
        <color auto="1"/>
      </bottom>
      <diagonal/>
    </border>
    <border>
      <left style="thin">
        <color indexed="64"/>
      </left>
      <right style="thin">
        <color indexed="64"/>
      </right>
      <top style="double">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style="thin">
        <color indexed="64"/>
      </right>
      <top style="medium">
        <color indexed="64"/>
      </top>
      <bottom style="thin">
        <color auto="1"/>
      </bottom>
      <diagonal/>
    </border>
    <border>
      <left style="thin">
        <color auto="1"/>
      </left>
      <right style="thin">
        <color auto="1"/>
      </right>
      <top/>
      <bottom style="medium">
        <color indexed="64"/>
      </bottom>
      <diagonal/>
    </border>
    <border>
      <left style="thin">
        <color auto="1"/>
      </left>
      <right style="dotted">
        <color auto="1"/>
      </right>
      <top/>
      <bottom style="dotted">
        <color auto="1"/>
      </bottom>
      <diagonal/>
    </border>
    <border>
      <left/>
      <right style="thin">
        <color indexed="64"/>
      </right>
      <top/>
      <bottom style="dotted">
        <color auto="1"/>
      </bottom>
      <diagonal/>
    </border>
    <border>
      <left style="double">
        <color auto="1"/>
      </left>
      <right style="medium">
        <color indexed="64"/>
      </right>
      <top/>
      <bottom style="dotted">
        <color auto="1"/>
      </bottom>
      <diagonal/>
    </border>
    <border>
      <left style="medium">
        <color indexed="64"/>
      </left>
      <right style="thin">
        <color auto="1"/>
      </right>
      <top style="dotted">
        <color auto="1"/>
      </top>
      <bottom/>
      <diagonal/>
    </border>
    <border>
      <left style="thin">
        <color auto="1"/>
      </left>
      <right style="thin">
        <color auto="1"/>
      </right>
      <top style="dotted">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dotted">
        <color auto="1"/>
      </right>
      <top style="medium">
        <color indexed="64"/>
      </top>
      <bottom/>
      <diagonal/>
    </border>
    <border>
      <left style="dotted">
        <color auto="1"/>
      </left>
      <right style="medium">
        <color rgb="FFFF0000"/>
      </right>
      <top style="double">
        <color indexed="64"/>
      </top>
      <bottom style="thin">
        <color auto="1"/>
      </bottom>
      <diagonal/>
    </border>
    <border>
      <left style="dotted">
        <color auto="1"/>
      </left>
      <right style="medium">
        <color rgb="FFFF0000"/>
      </right>
      <top/>
      <bottom style="thin">
        <color auto="1"/>
      </bottom>
      <diagonal/>
    </border>
    <border>
      <left style="dotted">
        <color auto="1"/>
      </left>
      <right style="medium">
        <color rgb="FFFF0000"/>
      </right>
      <top/>
      <bottom style="double">
        <color indexed="64"/>
      </bottom>
      <diagonal/>
    </border>
    <border>
      <left/>
      <right style="medium">
        <color rgb="FFFF0000"/>
      </right>
      <top/>
      <bottom style="thin">
        <color indexed="64"/>
      </bottom>
      <diagonal/>
    </border>
    <border>
      <left/>
      <right style="medium">
        <color rgb="FFFF0000"/>
      </right>
      <top style="thin">
        <color indexed="64"/>
      </top>
      <bottom style="thin">
        <color indexed="64"/>
      </bottom>
      <diagonal/>
    </border>
    <border>
      <left style="dotted">
        <color auto="1"/>
      </left>
      <right style="medium">
        <color rgb="FFFF0000"/>
      </right>
      <top style="thin">
        <color indexed="64"/>
      </top>
      <bottom style="double">
        <color indexed="64"/>
      </bottom>
      <diagonal/>
    </border>
    <border>
      <left style="dotted">
        <color rgb="FFFF0000"/>
      </left>
      <right/>
      <top style="thin">
        <color indexed="64"/>
      </top>
      <bottom style="thin">
        <color indexed="64"/>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thin">
        <color auto="1"/>
      </left>
      <right/>
      <top style="thin">
        <color auto="1"/>
      </top>
      <bottom style="medium">
        <color indexed="64"/>
      </bottom>
      <diagonal/>
    </border>
    <border>
      <left style="thin">
        <color auto="1"/>
      </left>
      <right style="hair">
        <color indexed="64"/>
      </right>
      <top/>
      <bottom/>
      <diagonal/>
    </border>
    <border>
      <left style="hair">
        <color indexed="64"/>
      </left>
      <right style="thin">
        <color indexed="64"/>
      </right>
      <top/>
      <bottom/>
      <diagonal/>
    </border>
    <border>
      <left style="thin">
        <color auto="1"/>
      </left>
      <right/>
      <top style="thin">
        <color auto="1"/>
      </top>
      <bottom style="dotted">
        <color indexed="64"/>
      </bottom>
      <diagonal/>
    </border>
    <border>
      <left/>
      <right/>
      <top style="medium">
        <color indexed="64"/>
      </top>
      <bottom style="medium">
        <color indexed="64"/>
      </bottom>
      <diagonal/>
    </border>
    <border>
      <left/>
      <right style="medium">
        <color rgb="FFFF0000"/>
      </right>
      <top style="thin">
        <color indexed="64"/>
      </top>
      <bottom/>
      <diagonal/>
    </border>
    <border>
      <left/>
      <right style="dotted">
        <color auto="1"/>
      </right>
      <top style="thin">
        <color auto="1"/>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59">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5" borderId="0" xfId="0" applyFont="1" applyFill="1">
      <alignment vertical="center"/>
    </xf>
    <xf numFmtId="0" fontId="4" fillId="0" borderId="0" xfId="0" applyFont="1">
      <alignment vertical="center"/>
    </xf>
    <xf numFmtId="0" fontId="7" fillId="0" borderId="0" xfId="0" applyFont="1">
      <alignment vertical="center"/>
    </xf>
    <xf numFmtId="0" fontId="8" fillId="5" borderId="0" xfId="0" applyFont="1" applyFill="1">
      <alignment vertical="center"/>
    </xf>
    <xf numFmtId="0" fontId="8" fillId="5" borderId="0" xfId="0" applyFont="1" applyFill="1" applyAlignment="1">
      <alignment horizontal="left" vertical="center"/>
    </xf>
    <xf numFmtId="0" fontId="10" fillId="0" borderId="1" xfId="0" applyFont="1" applyBorder="1" applyAlignment="1">
      <alignment horizontal="center" vertical="center"/>
    </xf>
    <xf numFmtId="0" fontId="8" fillId="0" borderId="0" xfId="0" applyFont="1">
      <alignment vertical="center"/>
    </xf>
    <xf numFmtId="0" fontId="12" fillId="2" borderId="1" xfId="0" applyFont="1" applyFill="1" applyBorder="1" applyAlignment="1">
      <alignment horizontal="center" vertical="center" wrapText="1"/>
    </xf>
    <xf numFmtId="0" fontId="8" fillId="2" borderId="5" xfId="0" applyFont="1" applyFill="1" applyBorder="1">
      <alignment vertical="center"/>
    </xf>
    <xf numFmtId="0" fontId="8" fillId="2" borderId="16" xfId="0" applyFont="1" applyFill="1" applyBorder="1">
      <alignment vertical="center"/>
    </xf>
    <xf numFmtId="0" fontId="8" fillId="2" borderId="7" xfId="0" applyFont="1" applyFill="1" applyBorder="1">
      <alignment vertical="center"/>
    </xf>
    <xf numFmtId="0" fontId="8" fillId="2" borderId="17" xfId="0" applyFont="1" applyFill="1" applyBorder="1">
      <alignment vertical="center"/>
    </xf>
    <xf numFmtId="0" fontId="3" fillId="0" borderId="17" xfId="0" applyFont="1" applyBorder="1">
      <alignment vertical="center"/>
    </xf>
    <xf numFmtId="0" fontId="12" fillId="2" borderId="9" xfId="0" applyFont="1" applyFill="1" applyBorder="1" applyAlignment="1">
      <alignment horizontal="center" vertical="center"/>
    </xf>
    <xf numFmtId="55" fontId="8" fillId="4" borderId="0" xfId="0" applyNumberFormat="1" applyFont="1" applyFill="1" applyAlignment="1">
      <alignment horizontal="left" vertical="center"/>
    </xf>
    <xf numFmtId="55" fontId="8" fillId="4" borderId="115" xfId="0" applyNumberFormat="1" applyFont="1" applyFill="1" applyBorder="1" applyAlignment="1">
      <alignment horizontal="left" vertical="center"/>
    </xf>
    <xf numFmtId="55" fontId="8" fillId="4" borderId="108" xfId="0" applyNumberFormat="1" applyFont="1" applyFill="1" applyBorder="1" applyAlignment="1">
      <alignment horizontal="left" vertical="center"/>
    </xf>
    <xf numFmtId="55" fontId="8" fillId="4" borderId="116" xfId="0" applyNumberFormat="1" applyFont="1" applyFill="1" applyBorder="1" applyAlignment="1">
      <alignment horizontal="left" vertical="center"/>
    </xf>
    <xf numFmtId="0" fontId="17" fillId="0" borderId="0" xfId="0" applyFont="1">
      <alignment vertical="center"/>
    </xf>
    <xf numFmtId="0" fontId="16" fillId="0" borderId="0" xfId="0" applyFont="1">
      <alignment vertical="center"/>
    </xf>
    <xf numFmtId="38" fontId="8" fillId="0" borderId="0" xfId="1" applyFont="1">
      <alignment vertical="center"/>
    </xf>
    <xf numFmtId="38" fontId="4" fillId="0" borderId="0" xfId="1" applyFont="1">
      <alignment vertical="center"/>
    </xf>
    <xf numFmtId="38" fontId="8" fillId="4" borderId="27" xfId="1" applyFont="1" applyFill="1" applyBorder="1" applyAlignment="1">
      <alignment horizontal="center" vertical="center"/>
    </xf>
    <xf numFmtId="38" fontId="8" fillId="4" borderId="3" xfId="1" applyFont="1" applyFill="1" applyBorder="1" applyAlignment="1">
      <alignment horizontal="center" vertical="center"/>
    </xf>
    <xf numFmtId="38" fontId="12" fillId="0" borderId="55" xfId="1" applyFont="1" applyBorder="1" applyAlignment="1">
      <alignment vertical="center"/>
    </xf>
    <xf numFmtId="38" fontId="12" fillId="0" borderId="75" xfId="1" applyFont="1" applyBorder="1" applyAlignment="1">
      <alignment vertical="center"/>
    </xf>
    <xf numFmtId="38" fontId="12" fillId="0" borderId="84" xfId="1" applyFont="1" applyBorder="1" applyAlignment="1">
      <alignment horizontal="right" vertical="center"/>
    </xf>
    <xf numFmtId="38" fontId="12" fillId="0" borderId="60" xfId="1" applyFont="1" applyBorder="1" applyAlignment="1">
      <alignment vertical="center"/>
    </xf>
    <xf numFmtId="38" fontId="12" fillId="0" borderId="78" xfId="1" applyFont="1" applyBorder="1" applyAlignment="1">
      <alignment vertical="center"/>
    </xf>
    <xf numFmtId="38" fontId="12" fillId="0" borderId="85" xfId="1" applyFont="1" applyBorder="1" applyAlignment="1">
      <alignment horizontal="right" vertical="center"/>
    </xf>
    <xf numFmtId="0" fontId="17" fillId="5" borderId="0" xfId="0" applyFont="1" applyFill="1">
      <alignment vertical="center"/>
    </xf>
    <xf numFmtId="0" fontId="9" fillId="5" borderId="0" xfId="0" applyFont="1" applyFill="1" applyAlignment="1">
      <alignment horizontal="left" vertical="center"/>
    </xf>
    <xf numFmtId="0" fontId="9" fillId="5" borderId="0" xfId="0" applyFont="1" applyFill="1" applyAlignment="1">
      <alignment horizontal="center" vertical="center"/>
    </xf>
    <xf numFmtId="0" fontId="17" fillId="5" borderId="0" xfId="0" applyFont="1" applyFill="1" applyAlignment="1">
      <alignment horizontal="left" vertical="center"/>
    </xf>
    <xf numFmtId="0" fontId="19" fillId="5" borderId="0" xfId="0" applyFont="1" applyFill="1" applyAlignment="1">
      <alignment horizontal="center" vertical="center"/>
    </xf>
    <xf numFmtId="0" fontId="15" fillId="5" borderId="0" xfId="0" applyFont="1" applyFill="1" applyAlignment="1">
      <alignment horizontal="center" vertical="center"/>
    </xf>
    <xf numFmtId="38" fontId="8" fillId="5" borderId="1" xfId="1" applyFont="1" applyFill="1" applyBorder="1">
      <alignment vertical="center"/>
    </xf>
    <xf numFmtId="38" fontId="8" fillId="5" borderId="9" xfId="1" applyFont="1" applyFill="1" applyBorder="1">
      <alignment vertical="center"/>
    </xf>
    <xf numFmtId="38" fontId="8" fillId="5" borderId="22" xfId="1" applyFont="1" applyFill="1" applyBorder="1">
      <alignment vertical="center"/>
    </xf>
    <xf numFmtId="38" fontId="8" fillId="5" borderId="30" xfId="1" applyFont="1" applyFill="1" applyBorder="1">
      <alignment vertical="center"/>
    </xf>
    <xf numFmtId="38" fontId="8" fillId="5" borderId="0" xfId="1" applyFont="1" applyFill="1">
      <alignment vertical="center"/>
    </xf>
    <xf numFmtId="38" fontId="8" fillId="5" borderId="0" xfId="1" applyFont="1" applyFill="1" applyAlignment="1">
      <alignment horizontal="right" vertical="center"/>
    </xf>
    <xf numFmtId="0" fontId="8" fillId="3" borderId="107" xfId="0" applyFont="1" applyFill="1" applyBorder="1" applyAlignment="1" applyProtection="1">
      <alignment horizontal="right" vertical="center"/>
      <protection locked="0"/>
    </xf>
    <xf numFmtId="38" fontId="12" fillId="3" borderId="68" xfId="1" applyFont="1" applyFill="1" applyBorder="1" applyProtection="1">
      <alignment vertical="center"/>
      <protection locked="0"/>
    </xf>
    <xf numFmtId="38" fontId="12" fillId="3" borderId="12" xfId="1" applyFont="1" applyFill="1" applyBorder="1" applyAlignment="1" applyProtection="1">
      <alignment horizontal="right" vertical="center"/>
      <protection locked="0"/>
    </xf>
    <xf numFmtId="38" fontId="12" fillId="3" borderId="69" xfId="1" applyFont="1" applyFill="1" applyBorder="1" applyProtection="1">
      <alignment vertical="center"/>
      <protection locked="0"/>
    </xf>
    <xf numFmtId="38" fontId="12" fillId="3" borderId="59" xfId="1" applyFont="1" applyFill="1" applyBorder="1" applyAlignment="1" applyProtection="1">
      <alignment horizontal="right" vertical="center"/>
      <protection locked="0"/>
    </xf>
    <xf numFmtId="55" fontId="8" fillId="4" borderId="121" xfId="0" applyNumberFormat="1" applyFont="1" applyFill="1" applyBorder="1" applyAlignment="1">
      <alignment horizontal="left" vertical="center"/>
    </xf>
    <xf numFmtId="55" fontId="8" fillId="4" borderId="114" xfId="0" applyNumberFormat="1" applyFont="1" applyFill="1" applyBorder="1" applyAlignment="1">
      <alignment horizontal="left" vertical="center"/>
    </xf>
    <xf numFmtId="0" fontId="8" fillId="4" borderId="118" xfId="0" applyFont="1" applyFill="1" applyBorder="1" applyAlignment="1">
      <alignment horizontal="left" vertical="center"/>
    </xf>
    <xf numFmtId="0" fontId="8" fillId="4" borderId="10" xfId="0" applyFont="1" applyFill="1" applyBorder="1" applyAlignment="1">
      <alignment horizontal="right" vertical="center"/>
    </xf>
    <xf numFmtId="0" fontId="8" fillId="3" borderId="108" xfId="0" applyFont="1" applyFill="1" applyBorder="1" applyAlignment="1" applyProtection="1">
      <alignment horizontal="right" vertical="center"/>
      <protection locked="0"/>
    </xf>
    <xf numFmtId="176" fontId="8" fillId="4" borderId="114" xfId="0" applyNumberFormat="1" applyFont="1" applyFill="1" applyBorder="1" applyAlignment="1">
      <alignment horizontal="left" vertical="center"/>
    </xf>
    <xf numFmtId="55" fontId="8" fillId="4" borderId="123" xfId="0" applyNumberFormat="1" applyFont="1" applyFill="1" applyBorder="1" applyAlignment="1">
      <alignment horizontal="left" vertical="center"/>
    </xf>
    <xf numFmtId="55" fontId="8" fillId="4" borderId="126" xfId="0" applyNumberFormat="1" applyFont="1" applyFill="1" applyBorder="1" applyAlignment="1">
      <alignment horizontal="left" vertical="center"/>
    </xf>
    <xf numFmtId="0" fontId="8" fillId="5" borderId="53" xfId="0" applyFont="1" applyFill="1" applyBorder="1" applyAlignment="1">
      <alignment horizontal="left" vertical="center"/>
    </xf>
    <xf numFmtId="0" fontId="8" fillId="4" borderId="128" xfId="0" applyFont="1" applyFill="1" applyBorder="1" applyAlignment="1">
      <alignment horizontal="right" vertical="center"/>
    </xf>
    <xf numFmtId="0" fontId="3" fillId="0" borderId="11" xfId="0" applyFont="1" applyBorder="1">
      <alignment vertical="center"/>
    </xf>
    <xf numFmtId="38" fontId="8" fillId="4" borderId="4" xfId="1" applyFont="1" applyFill="1" applyBorder="1" applyAlignment="1">
      <alignment horizontal="center" vertical="center"/>
    </xf>
    <xf numFmtId="38" fontId="8" fillId="5" borderId="11" xfId="1" applyFont="1" applyFill="1" applyBorder="1">
      <alignment vertical="center"/>
    </xf>
    <xf numFmtId="38" fontId="8" fillId="6" borderId="133" xfId="1" applyFont="1" applyFill="1" applyBorder="1">
      <alignment vertical="center"/>
    </xf>
    <xf numFmtId="38" fontId="8" fillId="6" borderId="8" xfId="1" applyFont="1" applyFill="1" applyBorder="1">
      <alignment vertical="center"/>
    </xf>
    <xf numFmtId="38" fontId="8" fillId="6" borderId="134" xfId="1" applyFont="1" applyFill="1" applyBorder="1">
      <alignment vertical="center"/>
    </xf>
    <xf numFmtId="38" fontId="8" fillId="6" borderId="105" xfId="1" applyFont="1" applyFill="1" applyBorder="1">
      <alignment vertical="center"/>
    </xf>
    <xf numFmtId="38" fontId="8" fillId="5" borderId="135" xfId="1" applyFont="1" applyFill="1" applyBorder="1">
      <alignment vertical="center"/>
    </xf>
    <xf numFmtId="38" fontId="8" fillId="6" borderId="135" xfId="1" applyFont="1" applyFill="1" applyBorder="1">
      <alignment vertical="center"/>
    </xf>
    <xf numFmtId="38" fontId="8" fillId="6" borderId="91" xfId="1" applyFont="1" applyFill="1" applyBorder="1">
      <alignment vertical="center"/>
    </xf>
    <xf numFmtId="38" fontId="16" fillId="6" borderId="11" xfId="1" applyFont="1" applyFill="1" applyBorder="1">
      <alignment vertical="center"/>
    </xf>
    <xf numFmtId="38" fontId="16" fillId="6" borderId="133" xfId="1" applyFont="1" applyFill="1" applyBorder="1">
      <alignment vertical="center"/>
    </xf>
    <xf numFmtId="0" fontId="8" fillId="4" borderId="1" xfId="0" applyFont="1" applyFill="1" applyBorder="1" applyAlignment="1">
      <alignment horizontal="center" vertical="center" wrapText="1"/>
    </xf>
    <xf numFmtId="38" fontId="8" fillId="5" borderId="31" xfId="1" applyFont="1" applyFill="1" applyBorder="1" applyAlignment="1">
      <alignment horizontal="right" vertical="center"/>
    </xf>
    <xf numFmtId="38" fontId="12" fillId="5" borderId="87" xfId="1" applyFont="1" applyFill="1" applyBorder="1" applyAlignment="1">
      <alignment horizontal="right" vertical="center"/>
    </xf>
    <xf numFmtId="38" fontId="12" fillId="5" borderId="6" xfId="1" applyFont="1" applyFill="1" applyBorder="1" applyAlignment="1">
      <alignment vertical="center"/>
    </xf>
    <xf numFmtId="38" fontId="12" fillId="5" borderId="0" xfId="1" applyFont="1" applyFill="1" applyBorder="1" applyAlignment="1">
      <alignment vertical="center"/>
    </xf>
    <xf numFmtId="38" fontId="12" fillId="5" borderId="145" xfId="1" applyFont="1" applyFill="1" applyBorder="1" applyAlignment="1">
      <alignment horizontal="right" vertical="center"/>
    </xf>
    <xf numFmtId="38" fontId="12" fillId="3" borderId="67" xfId="1" applyFont="1" applyFill="1" applyBorder="1" applyProtection="1">
      <alignment vertical="center"/>
      <protection locked="0"/>
    </xf>
    <xf numFmtId="38" fontId="12" fillId="3" borderId="57" xfId="1" applyFont="1" applyFill="1" applyBorder="1" applyAlignment="1" applyProtection="1">
      <alignment horizontal="right" vertical="center"/>
      <protection locked="0"/>
    </xf>
    <xf numFmtId="38" fontId="12" fillId="0" borderId="58" xfId="1" applyFont="1" applyBorder="1" applyAlignment="1">
      <alignment vertical="center"/>
    </xf>
    <xf numFmtId="38" fontId="12" fillId="0" borderId="80" xfId="1" applyFont="1" applyBorder="1" applyAlignment="1">
      <alignment vertical="center"/>
    </xf>
    <xf numFmtId="38" fontId="12" fillId="0" borderId="83" xfId="1" applyFont="1" applyBorder="1" applyAlignment="1">
      <alignment horizontal="right" vertical="center"/>
    </xf>
    <xf numFmtId="38" fontId="8" fillId="5" borderId="8" xfId="1" applyFont="1" applyFill="1" applyBorder="1" applyAlignment="1">
      <alignment horizontal="right" vertical="center"/>
    </xf>
    <xf numFmtId="38" fontId="8" fillId="5" borderId="89" xfId="1" applyFont="1" applyFill="1" applyBorder="1">
      <alignment vertical="center"/>
    </xf>
    <xf numFmtId="38" fontId="8" fillId="5" borderId="146" xfId="1" applyFont="1" applyFill="1" applyBorder="1" applyAlignment="1">
      <alignment horizontal="right" vertical="center"/>
    </xf>
    <xf numFmtId="38" fontId="8" fillId="5" borderId="73" xfId="1" applyFont="1" applyFill="1" applyBorder="1" applyAlignment="1">
      <alignment horizontal="right" vertical="center"/>
    </xf>
    <xf numFmtId="38" fontId="8" fillId="5" borderId="81" xfId="1" applyFont="1" applyFill="1" applyBorder="1" applyAlignment="1">
      <alignment horizontal="right" vertical="center"/>
    </xf>
    <xf numFmtId="38" fontId="8" fillId="5" borderId="147" xfId="1" applyFont="1" applyFill="1" applyBorder="1" applyAlignment="1">
      <alignment horizontal="right" vertical="center"/>
    </xf>
    <xf numFmtId="38" fontId="4" fillId="0" borderId="0" xfId="1" applyFont="1" applyAlignment="1"/>
    <xf numFmtId="38" fontId="12" fillId="6" borderId="144" xfId="1" applyFont="1" applyFill="1" applyBorder="1" applyAlignment="1">
      <alignment vertical="center"/>
    </xf>
    <xf numFmtId="38" fontId="8" fillId="6" borderId="72" xfId="1" applyFont="1" applyFill="1" applyBorder="1" applyAlignment="1">
      <alignment horizontal="right" vertical="center"/>
    </xf>
    <xf numFmtId="38" fontId="8" fillId="6" borderId="23" xfId="1" applyFont="1" applyFill="1" applyBorder="1" applyAlignment="1">
      <alignment horizontal="right" vertical="center"/>
    </xf>
    <xf numFmtId="38" fontId="16" fillId="4" borderId="11" xfId="1" applyFont="1" applyFill="1" applyBorder="1">
      <alignment vertical="center"/>
    </xf>
    <xf numFmtId="38" fontId="16" fillId="4" borderId="133" xfId="1" applyFont="1" applyFill="1" applyBorder="1">
      <alignment vertical="center"/>
    </xf>
    <xf numFmtId="0" fontId="8" fillId="5" borderId="0" xfId="0" applyFont="1" applyFill="1" applyAlignment="1">
      <alignment vertical="top"/>
    </xf>
    <xf numFmtId="38" fontId="8" fillId="4" borderId="11" xfId="1" applyFont="1" applyFill="1" applyBorder="1" applyAlignment="1">
      <alignment horizontal="left" vertical="center"/>
    </xf>
    <xf numFmtId="38" fontId="8" fillId="5" borderId="104" xfId="1" applyFont="1" applyFill="1" applyBorder="1" applyAlignment="1">
      <alignment horizontal="right" vertical="center"/>
    </xf>
    <xf numFmtId="38" fontId="8" fillId="5" borderId="104" xfId="1" applyFont="1" applyFill="1" applyBorder="1" applyAlignment="1" applyProtection="1">
      <alignment horizontal="right" vertical="center"/>
    </xf>
    <xf numFmtId="0" fontId="3" fillId="5" borderId="0" xfId="0" applyFont="1" applyFill="1" applyAlignment="1">
      <alignment horizontal="left" vertical="center"/>
    </xf>
    <xf numFmtId="0" fontId="23" fillId="5" borderId="0" xfId="0" applyFont="1" applyFill="1">
      <alignment vertical="center"/>
    </xf>
    <xf numFmtId="0" fontId="5" fillId="5" borderId="0" xfId="0" applyFont="1" applyFill="1">
      <alignment vertical="center"/>
    </xf>
    <xf numFmtId="38" fontId="20" fillId="4" borderId="11" xfId="1" applyFont="1" applyFill="1" applyBorder="1">
      <alignment vertical="center"/>
    </xf>
    <xf numFmtId="0" fontId="25" fillId="5" borderId="0" xfId="0" applyFont="1" applyFill="1" applyAlignment="1">
      <alignment horizontal="right" vertical="top"/>
    </xf>
    <xf numFmtId="0" fontId="25" fillId="5" borderId="0" xfId="0" applyFont="1" applyFill="1">
      <alignment vertical="center"/>
    </xf>
    <xf numFmtId="0" fontId="25" fillId="5" borderId="0" xfId="0" applyFont="1" applyFill="1" applyAlignment="1">
      <alignment vertical="top"/>
    </xf>
    <xf numFmtId="0" fontId="16" fillId="2" borderId="17" xfId="0" applyFont="1" applyFill="1" applyBorder="1" applyAlignment="1">
      <alignment horizontal="center" vertical="center"/>
    </xf>
    <xf numFmtId="0" fontId="4" fillId="5" borderId="1" xfId="0" applyFont="1" applyFill="1" applyBorder="1" applyAlignment="1">
      <alignment horizontal="center" vertical="center" shrinkToFit="1"/>
    </xf>
    <xf numFmtId="181" fontId="4" fillId="5" borderId="1" xfId="0" applyNumberFormat="1" applyFont="1" applyFill="1" applyBorder="1" applyAlignment="1">
      <alignment vertical="center" shrinkToFit="1"/>
    </xf>
    <xf numFmtId="0" fontId="11" fillId="2" borderId="26" xfId="0" applyFont="1" applyFill="1" applyBorder="1" applyAlignment="1">
      <alignment horizontal="left" vertical="center"/>
    </xf>
    <xf numFmtId="0" fontId="16" fillId="2" borderId="1" xfId="0" applyFont="1" applyFill="1" applyBorder="1" applyAlignment="1">
      <alignment horizontal="center" vertical="center" wrapText="1"/>
    </xf>
    <xf numFmtId="183" fontId="4" fillId="5" borderId="1" xfId="0" applyNumberFormat="1" applyFont="1" applyFill="1" applyBorder="1" applyAlignment="1">
      <alignment vertical="center" shrinkToFit="1"/>
    </xf>
    <xf numFmtId="184" fontId="4" fillId="5" borderId="1" xfId="0" applyNumberFormat="1" applyFont="1" applyFill="1" applyBorder="1" applyAlignment="1">
      <alignment vertical="center" shrinkToFit="1"/>
    </xf>
    <xf numFmtId="0" fontId="8" fillId="4" borderId="114" xfId="0" applyFont="1" applyFill="1" applyBorder="1" applyProtection="1">
      <alignment vertical="center"/>
      <protection locked="0"/>
    </xf>
    <xf numFmtId="0" fontId="4" fillId="7" borderId="0" xfId="0" applyFont="1" applyFill="1" applyAlignment="1">
      <alignment horizontal="center" vertical="center" shrinkToFit="1"/>
    </xf>
    <xf numFmtId="185" fontId="4" fillId="5" borderId="9" xfId="0" applyNumberFormat="1" applyFont="1" applyFill="1" applyBorder="1" applyAlignment="1">
      <alignment vertical="center" shrinkToFit="1"/>
    </xf>
    <xf numFmtId="182" fontId="4" fillId="5" borderId="1" xfId="0" applyNumberFormat="1" applyFont="1" applyFill="1" applyBorder="1" applyAlignment="1">
      <alignment vertical="center" shrinkToFit="1"/>
    </xf>
    <xf numFmtId="0" fontId="4" fillId="4" borderId="1" xfId="0" applyFont="1" applyFill="1" applyBorder="1" applyAlignment="1">
      <alignment vertical="center" shrinkToFit="1"/>
    </xf>
    <xf numFmtId="0" fontId="4" fillId="4" borderId="1" xfId="0" applyFont="1" applyFill="1" applyBorder="1">
      <alignment vertical="center"/>
    </xf>
    <xf numFmtId="0" fontId="5" fillId="5" borderId="0" xfId="0" applyFont="1" applyFill="1" applyAlignment="1">
      <alignment horizontal="centerContinuous" vertical="center"/>
    </xf>
    <xf numFmtId="0" fontId="4" fillId="5" borderId="0" xfId="0" applyFont="1" applyFill="1" applyAlignment="1">
      <alignment horizontal="right" vertical="center"/>
    </xf>
    <xf numFmtId="0" fontId="4" fillId="0" borderId="0" xfId="0" applyFont="1" applyAlignment="1"/>
    <xf numFmtId="0" fontId="4" fillId="5" borderId="0" xfId="0" applyFont="1" applyFill="1" applyAlignment="1"/>
    <xf numFmtId="0" fontId="31" fillId="0" borderId="101" xfId="0" applyFont="1" applyBorder="1" applyProtection="1">
      <alignment vertical="center"/>
      <protection locked="0"/>
    </xf>
    <xf numFmtId="0" fontId="31" fillId="0" borderId="102" xfId="0" applyFont="1" applyBorder="1" applyProtection="1">
      <alignment vertical="center"/>
      <protection locked="0"/>
    </xf>
    <xf numFmtId="0" fontId="31" fillId="0" borderId="100" xfId="0" applyFont="1" applyBorder="1" applyProtection="1">
      <alignment vertical="center"/>
      <protection locked="0"/>
    </xf>
    <xf numFmtId="0" fontId="31" fillId="0" borderId="103" xfId="0" applyFont="1" applyBorder="1" applyProtection="1">
      <alignment vertical="center"/>
      <protection locked="0"/>
    </xf>
    <xf numFmtId="0" fontId="32" fillId="0" borderId="0" xfId="0" applyFont="1">
      <alignment vertical="center"/>
    </xf>
    <xf numFmtId="0" fontId="31" fillId="0" borderId="24" xfId="0" applyFont="1" applyBorder="1" applyProtection="1">
      <alignment vertical="center"/>
      <protection locked="0"/>
    </xf>
    <xf numFmtId="0" fontId="31" fillId="0" borderId="25" xfId="0" applyFont="1" applyBorder="1" applyProtection="1">
      <alignment vertical="center"/>
      <protection locked="0"/>
    </xf>
    <xf numFmtId="0" fontId="31" fillId="0" borderId="23" xfId="0" applyFont="1" applyBorder="1" applyProtection="1">
      <alignment vertical="center"/>
      <protection locked="0"/>
    </xf>
    <xf numFmtId="0" fontId="31" fillId="0" borderId="90" xfId="0" applyFont="1" applyBorder="1" applyProtection="1">
      <alignment vertical="center"/>
      <protection locked="0"/>
    </xf>
    <xf numFmtId="0" fontId="31" fillId="0" borderId="97" xfId="0" applyFont="1" applyBorder="1" applyProtection="1">
      <alignment vertical="center"/>
      <protection locked="0"/>
    </xf>
    <xf numFmtId="0" fontId="31" fillId="0" borderId="98" xfId="0" applyFont="1" applyBorder="1" applyProtection="1">
      <alignment vertical="center"/>
      <protection locked="0"/>
    </xf>
    <xf numFmtId="0" fontId="31" fillId="0" borderId="96" xfId="0" applyFont="1" applyBorder="1" applyProtection="1">
      <alignment vertical="center"/>
      <protection locked="0"/>
    </xf>
    <xf numFmtId="0" fontId="31" fillId="0" borderId="99" xfId="0" applyFont="1" applyBorder="1" applyProtection="1">
      <alignment vertical="center"/>
      <protection locked="0"/>
    </xf>
    <xf numFmtId="0" fontId="31" fillId="0" borderId="156" xfId="0" applyFont="1" applyBorder="1" applyProtection="1">
      <alignment vertical="center"/>
      <protection locked="0"/>
    </xf>
    <xf numFmtId="38" fontId="12" fillId="0" borderId="58" xfId="1" applyFont="1" applyBorder="1" applyAlignment="1">
      <alignment horizontal="right" vertical="center"/>
    </xf>
    <xf numFmtId="38" fontId="12" fillId="0" borderId="80" xfId="1" applyFont="1" applyBorder="1" applyAlignment="1">
      <alignment horizontal="right" vertical="center"/>
    </xf>
    <xf numFmtId="38" fontId="12" fillId="0" borderId="55" xfId="1" applyFont="1" applyBorder="1" applyAlignment="1">
      <alignment horizontal="right" vertical="center"/>
    </xf>
    <xf numFmtId="38" fontId="12" fillId="0" borderId="75" xfId="1" applyFont="1" applyBorder="1" applyAlignment="1">
      <alignment horizontal="right" vertical="center"/>
    </xf>
    <xf numFmtId="38" fontId="12" fillId="5" borderId="88" xfId="1" applyFont="1" applyFill="1" applyBorder="1">
      <alignment vertical="center"/>
    </xf>
    <xf numFmtId="180" fontId="12" fillId="3" borderId="65" xfId="1" applyNumberFormat="1" applyFont="1" applyFill="1" applyBorder="1" applyAlignment="1" applyProtection="1">
      <alignment vertical="center"/>
      <protection locked="0"/>
    </xf>
    <xf numFmtId="38" fontId="26" fillId="3" borderId="67" xfId="1" applyFont="1" applyFill="1" applyBorder="1" applyProtection="1">
      <alignment vertical="center"/>
      <protection locked="0"/>
    </xf>
    <xf numFmtId="180" fontId="12" fillId="3" borderId="64" xfId="1" applyNumberFormat="1" applyFont="1" applyFill="1" applyBorder="1" applyAlignment="1" applyProtection="1">
      <alignment vertical="center"/>
      <protection locked="0"/>
    </xf>
    <xf numFmtId="38" fontId="26" fillId="3" borderId="68" xfId="1" applyFont="1" applyFill="1" applyBorder="1" applyProtection="1">
      <alignment vertical="center"/>
      <protection locked="0"/>
    </xf>
    <xf numFmtId="38" fontId="12" fillId="0" borderId="60" xfId="1" applyFont="1" applyBorder="1" applyAlignment="1">
      <alignment horizontal="right" vertical="center"/>
    </xf>
    <xf numFmtId="38" fontId="12" fillId="0" borderId="78" xfId="1" applyFont="1" applyBorder="1" applyAlignment="1">
      <alignment horizontal="right" vertical="center"/>
    </xf>
    <xf numFmtId="38" fontId="12" fillId="6" borderId="144" xfId="1" applyFont="1" applyFill="1" applyBorder="1" applyAlignment="1">
      <alignment horizontal="right" vertical="center"/>
    </xf>
    <xf numFmtId="38" fontId="12" fillId="5" borderId="6" xfId="1" applyFont="1" applyFill="1" applyBorder="1" applyAlignment="1">
      <alignment horizontal="right" vertical="center"/>
    </xf>
    <xf numFmtId="38" fontId="12" fillId="5" borderId="0" xfId="1" applyFont="1" applyFill="1" applyBorder="1" applyAlignment="1">
      <alignment horizontal="right" vertical="center"/>
    </xf>
    <xf numFmtId="180" fontId="12" fillId="3" borderId="64" xfId="1" applyNumberFormat="1" applyFont="1" applyFill="1" applyBorder="1" applyAlignment="1" applyProtection="1">
      <alignment horizontal="right" vertical="center"/>
      <protection locked="0"/>
    </xf>
    <xf numFmtId="180" fontId="12" fillId="3" borderId="65" xfId="1" applyNumberFormat="1" applyFont="1" applyFill="1" applyBorder="1" applyAlignment="1" applyProtection="1">
      <alignment horizontal="right" vertical="center"/>
      <protection locked="0"/>
    </xf>
    <xf numFmtId="38" fontId="26" fillId="3" borderId="69" xfId="1" applyFont="1" applyFill="1" applyBorder="1" applyProtection="1">
      <alignment vertical="center"/>
      <protection locked="0"/>
    </xf>
    <xf numFmtId="38" fontId="12" fillId="6" borderId="70" xfId="1" applyFont="1" applyFill="1" applyBorder="1" applyAlignment="1">
      <alignment horizontal="right" vertical="center"/>
    </xf>
    <xf numFmtId="38" fontId="12" fillId="5" borderId="62" xfId="1" applyFont="1" applyFill="1" applyBorder="1" applyAlignment="1">
      <alignment horizontal="right" vertical="center"/>
    </xf>
    <xf numFmtId="38" fontId="12" fillId="5" borderId="76" xfId="1" applyFont="1" applyFill="1" applyBorder="1" applyAlignment="1">
      <alignment horizontal="right" vertical="center"/>
    </xf>
    <xf numFmtId="38" fontId="12" fillId="5" borderId="86" xfId="1" applyFont="1" applyFill="1" applyBorder="1" applyAlignment="1">
      <alignment horizontal="right" vertical="center"/>
    </xf>
    <xf numFmtId="180" fontId="12" fillId="3" borderId="66" xfId="1" applyNumberFormat="1" applyFont="1" applyFill="1" applyBorder="1" applyAlignment="1" applyProtection="1">
      <alignment vertical="center"/>
      <protection locked="0"/>
    </xf>
    <xf numFmtId="180" fontId="12" fillId="6" borderId="144" xfId="1" applyNumberFormat="1" applyFont="1" applyFill="1" applyBorder="1" applyAlignment="1">
      <alignment vertical="center"/>
    </xf>
    <xf numFmtId="180" fontId="12" fillId="3" borderId="66" xfId="1" applyNumberFormat="1" applyFont="1" applyFill="1" applyBorder="1" applyAlignment="1" applyProtection="1">
      <alignment horizontal="right" vertical="center"/>
      <protection locked="0"/>
    </xf>
    <xf numFmtId="180" fontId="12" fillId="6" borderId="144" xfId="1" applyNumberFormat="1" applyFont="1" applyFill="1" applyBorder="1" applyAlignment="1">
      <alignment horizontal="right" vertical="center"/>
    </xf>
    <xf numFmtId="180" fontId="12" fillId="6" borderId="70" xfId="1" applyNumberFormat="1" applyFont="1" applyFill="1" applyBorder="1" applyAlignment="1">
      <alignment horizontal="right" vertical="center"/>
    </xf>
    <xf numFmtId="0" fontId="25" fillId="5" borderId="0" xfId="0" applyFont="1" applyFill="1" applyAlignment="1">
      <alignment horizontal="right" vertical="center"/>
    </xf>
    <xf numFmtId="0" fontId="12" fillId="3" borderId="17" xfId="0" applyFont="1" applyFill="1" applyBorder="1" applyAlignment="1" applyProtection="1">
      <alignment vertical="center" wrapText="1"/>
      <protection locked="0"/>
    </xf>
    <xf numFmtId="38" fontId="25" fillId="5" borderId="0" xfId="1" applyFont="1" applyFill="1">
      <alignment vertical="center"/>
    </xf>
    <xf numFmtId="38" fontId="25" fillId="0" borderId="0" xfId="1" applyFont="1">
      <alignment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5" xfId="0" applyFont="1" applyFill="1" applyBorder="1" applyAlignment="1">
      <alignment horizontal="center" vertical="center"/>
    </xf>
    <xf numFmtId="0" fontId="33" fillId="0" borderId="0" xfId="0" applyFont="1">
      <alignment vertical="center"/>
    </xf>
    <xf numFmtId="0" fontId="34" fillId="0" borderId="0" xfId="0" applyFont="1">
      <alignment vertical="center"/>
    </xf>
    <xf numFmtId="0" fontId="36" fillId="2" borderId="158" xfId="0" applyFont="1" applyFill="1" applyBorder="1" applyAlignment="1">
      <alignment horizontal="center" vertical="center"/>
    </xf>
    <xf numFmtId="0" fontId="36" fillId="0" borderId="0" xfId="0" applyFont="1">
      <alignment vertical="center"/>
    </xf>
    <xf numFmtId="180" fontId="12" fillId="3" borderId="162" xfId="1" applyNumberFormat="1" applyFont="1" applyFill="1" applyBorder="1" applyAlignment="1" applyProtection="1">
      <alignment horizontal="right" vertical="center"/>
      <protection locked="0"/>
    </xf>
    <xf numFmtId="38" fontId="12" fillId="0" borderId="163" xfId="1" applyFont="1" applyBorder="1" applyAlignment="1">
      <alignment horizontal="right" vertical="center"/>
    </xf>
    <xf numFmtId="38" fontId="12" fillId="0" borderId="71" xfId="1" applyFont="1" applyBorder="1" applyAlignment="1">
      <alignment horizontal="right" vertical="center"/>
    </xf>
    <xf numFmtId="38" fontId="12" fillId="0" borderId="164" xfId="1" applyFont="1" applyBorder="1" applyAlignment="1">
      <alignment horizontal="right" vertical="center"/>
    </xf>
    <xf numFmtId="38" fontId="12" fillId="3" borderId="165" xfId="1" applyFont="1" applyFill="1" applyBorder="1" applyProtection="1">
      <alignment vertical="center"/>
      <protection locked="0"/>
    </xf>
    <xf numFmtId="38" fontId="12" fillId="3" borderId="166" xfId="1" applyFont="1" applyFill="1" applyBorder="1" applyAlignment="1" applyProtection="1">
      <alignment horizontal="right" vertical="center"/>
      <protection locked="0"/>
    </xf>
    <xf numFmtId="38" fontId="26" fillId="3" borderId="165" xfId="1" applyFont="1" applyFill="1" applyBorder="1" applyProtection="1">
      <alignment vertical="center"/>
      <protection locked="0"/>
    </xf>
    <xf numFmtId="38" fontId="12" fillId="3" borderId="111" xfId="1" applyFont="1" applyFill="1" applyBorder="1" applyProtection="1">
      <alignment vertical="center"/>
      <protection locked="0"/>
    </xf>
    <xf numFmtId="38" fontId="12" fillId="3" borderId="16" xfId="1" applyFont="1" applyFill="1" applyBorder="1" applyAlignment="1" applyProtection="1">
      <alignment horizontal="right" vertical="center"/>
      <protection locked="0"/>
    </xf>
    <xf numFmtId="38" fontId="26" fillId="3" borderId="111" xfId="1" applyFont="1" applyFill="1" applyBorder="1" applyProtection="1">
      <alignment vertical="center"/>
      <protection locked="0"/>
    </xf>
    <xf numFmtId="180" fontId="12" fillId="3" borderId="70" xfId="1" applyNumberFormat="1" applyFont="1" applyFill="1" applyBorder="1" applyAlignment="1" applyProtection="1">
      <alignment vertical="center"/>
      <protection locked="0"/>
    </xf>
    <xf numFmtId="38" fontId="12" fillId="3" borderId="167" xfId="1" applyFont="1" applyFill="1" applyBorder="1" applyProtection="1">
      <alignment vertical="center"/>
      <protection locked="0"/>
    </xf>
    <xf numFmtId="38" fontId="12" fillId="3" borderId="168" xfId="1" applyFont="1" applyFill="1" applyBorder="1" applyAlignment="1" applyProtection="1">
      <alignment horizontal="right" vertical="center"/>
      <protection locked="0"/>
    </xf>
    <xf numFmtId="180" fontId="12" fillId="3" borderId="169" xfId="1" applyNumberFormat="1" applyFont="1" applyFill="1" applyBorder="1" applyAlignment="1" applyProtection="1">
      <alignment vertical="center"/>
      <protection locked="0"/>
    </xf>
    <xf numFmtId="0" fontId="6" fillId="5" borderId="0" xfId="0" applyFont="1" applyFill="1" applyAlignment="1">
      <alignment horizontal="right" vertical="center"/>
    </xf>
    <xf numFmtId="0" fontId="18" fillId="2" borderId="10" xfId="0" applyFont="1" applyFill="1" applyBorder="1" applyAlignment="1">
      <alignment horizontal="centerContinuous" vertical="center"/>
    </xf>
    <xf numFmtId="0" fontId="16" fillId="4" borderId="99" xfId="0" applyFont="1" applyFill="1" applyBorder="1" applyAlignment="1">
      <alignment horizontal="center" vertical="top" wrapText="1"/>
    </xf>
    <xf numFmtId="0" fontId="16" fillId="4" borderId="97" xfId="0" applyFont="1" applyFill="1" applyBorder="1" applyAlignment="1">
      <alignment horizontal="center" vertical="top" wrapText="1"/>
    </xf>
    <xf numFmtId="0" fontId="16" fillId="4" borderId="98" xfId="0" applyFont="1" applyFill="1" applyBorder="1" applyAlignment="1">
      <alignment horizontal="center" vertical="top" wrapText="1"/>
    </xf>
    <xf numFmtId="0" fontId="16" fillId="4" borderId="96" xfId="0" applyFont="1" applyFill="1" applyBorder="1" applyAlignment="1">
      <alignment horizontal="center" vertical="top" wrapText="1"/>
    </xf>
    <xf numFmtId="0" fontId="15" fillId="5" borderId="0" xfId="0" applyFont="1" applyFill="1" applyAlignment="1" applyProtection="1">
      <alignment horizontal="center" vertical="center"/>
      <protection locked="0"/>
    </xf>
    <xf numFmtId="0" fontId="3" fillId="5" borderId="0" xfId="0" applyFont="1" applyFill="1">
      <alignment vertical="center"/>
    </xf>
    <xf numFmtId="0" fontId="31" fillId="0" borderId="170" xfId="0" applyFont="1" applyBorder="1" applyProtection="1">
      <alignment vertical="center"/>
      <protection locked="0"/>
    </xf>
    <xf numFmtId="0" fontId="31" fillId="0" borderId="171" xfId="0" applyFont="1" applyBorder="1" applyProtection="1">
      <alignment vertical="center"/>
      <protection locked="0"/>
    </xf>
    <xf numFmtId="0" fontId="31" fillId="0" borderId="172" xfId="0" applyFont="1" applyBorder="1" applyProtection="1">
      <alignment vertical="center"/>
      <protection locked="0"/>
    </xf>
    <xf numFmtId="0" fontId="18" fillId="2" borderId="4" xfId="0" applyFont="1" applyFill="1" applyBorder="1" applyAlignment="1">
      <alignment horizontal="centerContinuous" vertical="center"/>
    </xf>
    <xf numFmtId="0" fontId="18" fillId="2" borderId="3" xfId="0" applyFont="1" applyFill="1" applyBorder="1" applyAlignment="1">
      <alignment horizontal="centerContinuous" vertical="center"/>
    </xf>
    <xf numFmtId="0" fontId="18" fillId="2" borderId="2" xfId="0" applyFont="1" applyFill="1" applyBorder="1" applyAlignment="1">
      <alignment horizontal="centerContinuous" vertical="center"/>
    </xf>
    <xf numFmtId="0" fontId="16" fillId="4" borderId="10" xfId="0" applyFont="1" applyFill="1" applyBorder="1">
      <alignment vertical="center"/>
    </xf>
    <xf numFmtId="0" fontId="16" fillId="4" borderId="10" xfId="0" applyFont="1" applyFill="1" applyBorder="1" applyAlignment="1">
      <alignment horizontal="left" vertical="center"/>
    </xf>
    <xf numFmtId="0" fontId="16" fillId="4" borderId="11" xfId="0" applyFont="1" applyFill="1" applyBorder="1" applyAlignment="1">
      <alignment horizontal="left" vertical="center"/>
    </xf>
    <xf numFmtId="0" fontId="18" fillId="2" borderId="174" xfId="0" applyFont="1" applyFill="1" applyBorder="1" applyAlignment="1">
      <alignment horizontal="centerContinuous" vertical="center"/>
    </xf>
    <xf numFmtId="0" fontId="16" fillId="4" borderId="92" xfId="0" applyFont="1" applyFill="1" applyBorder="1" applyAlignment="1">
      <alignment horizontal="center" vertical="top" wrapText="1"/>
    </xf>
    <xf numFmtId="0" fontId="16" fillId="4" borderId="175" xfId="0" applyFont="1" applyFill="1" applyBorder="1" applyAlignment="1">
      <alignment horizontal="center" vertical="top" wrapText="1"/>
    </xf>
    <xf numFmtId="0" fontId="16" fillId="4" borderId="176" xfId="0" applyFont="1" applyFill="1" applyBorder="1" applyAlignment="1">
      <alignment horizontal="left" vertical="center"/>
    </xf>
    <xf numFmtId="0" fontId="40" fillId="0" borderId="0" xfId="0" applyFont="1">
      <alignment vertical="center"/>
    </xf>
    <xf numFmtId="0" fontId="37" fillId="3" borderId="1" xfId="0" applyFont="1" applyFill="1" applyBorder="1" applyAlignment="1">
      <alignment horizontal="center" vertical="center"/>
    </xf>
    <xf numFmtId="0" fontId="37" fillId="3" borderId="159" xfId="0" applyFont="1" applyFill="1" applyBorder="1" applyAlignment="1">
      <alignment horizontal="center" vertical="center"/>
    </xf>
    <xf numFmtId="0" fontId="8" fillId="5" borderId="0" xfId="0" applyFont="1" applyFill="1" applyAlignment="1">
      <alignment horizontal="center" vertical="center"/>
    </xf>
    <xf numFmtId="0" fontId="41" fillId="5" borderId="0" xfId="0" applyFont="1" applyFill="1">
      <alignment vertical="center"/>
    </xf>
    <xf numFmtId="0" fontId="36" fillId="2" borderId="33" xfId="0" applyFont="1" applyFill="1" applyBorder="1" applyAlignment="1">
      <alignment horizontal="centerContinuous" vertical="center"/>
    </xf>
    <xf numFmtId="0" fontId="36" fillId="2" borderId="160" xfId="0" applyFont="1" applyFill="1" applyBorder="1" applyAlignment="1">
      <alignment horizontal="centerContinuous" vertical="center"/>
    </xf>
    <xf numFmtId="0" fontId="42" fillId="2" borderId="113" xfId="0" applyFont="1" applyFill="1" applyBorder="1" applyAlignment="1">
      <alignment horizontal="center" vertical="center" wrapText="1"/>
    </xf>
    <xf numFmtId="0" fontId="42" fillId="2" borderId="17" xfId="0" applyFont="1" applyFill="1" applyBorder="1" applyAlignment="1">
      <alignment horizontal="center" vertical="center" wrapText="1"/>
    </xf>
    <xf numFmtId="0" fontId="4" fillId="5" borderId="0" xfId="0" applyFont="1" applyFill="1" applyAlignment="1">
      <alignment horizontal="right" vertical="center" wrapText="1"/>
    </xf>
    <xf numFmtId="0" fontId="36" fillId="8" borderId="18" xfId="0" applyFont="1" applyFill="1" applyBorder="1">
      <alignment vertical="center"/>
    </xf>
    <xf numFmtId="0" fontId="36" fillId="8" borderId="20" xfId="0" applyFont="1" applyFill="1" applyBorder="1">
      <alignment vertical="center"/>
    </xf>
    <xf numFmtId="0" fontId="36" fillId="8" borderId="179" xfId="0" applyFont="1" applyFill="1" applyBorder="1">
      <alignment vertical="center"/>
    </xf>
    <xf numFmtId="0" fontId="34" fillId="5" borderId="0" xfId="0" applyFont="1" applyFill="1" applyAlignment="1">
      <alignment vertical="center" wrapText="1"/>
    </xf>
    <xf numFmtId="0" fontId="43" fillId="5" borderId="0" xfId="0" applyFont="1" applyFill="1">
      <alignment vertical="center"/>
    </xf>
    <xf numFmtId="0" fontId="36" fillId="0" borderId="1" xfId="0" applyFont="1" applyBorder="1" applyAlignment="1">
      <alignment vertical="center" wrapText="1"/>
    </xf>
    <xf numFmtId="0" fontId="37" fillId="3" borderId="20" xfId="0" applyFont="1" applyFill="1" applyBorder="1" applyAlignment="1">
      <alignment horizontal="center" vertical="center"/>
    </xf>
    <xf numFmtId="0" fontId="37" fillId="3" borderId="179" xfId="0" applyFont="1" applyFill="1" applyBorder="1" applyAlignment="1">
      <alignment horizontal="center" vertical="center"/>
    </xf>
    <xf numFmtId="0" fontId="12" fillId="3" borderId="94" xfId="0" applyFont="1" applyFill="1" applyBorder="1" applyAlignment="1" applyProtection="1">
      <alignment vertical="center" wrapText="1"/>
      <protection locked="0"/>
    </xf>
    <xf numFmtId="0" fontId="12" fillId="3" borderId="157" xfId="0" applyFont="1" applyFill="1" applyBorder="1" applyAlignment="1" applyProtection="1">
      <alignment vertical="center" wrapText="1"/>
      <protection locked="0"/>
    </xf>
    <xf numFmtId="0" fontId="11" fillId="4" borderId="9" xfId="0" applyFont="1" applyFill="1" applyBorder="1" applyAlignment="1">
      <alignment horizontal="left" vertical="center"/>
    </xf>
    <xf numFmtId="38" fontId="50" fillId="3" borderId="130" xfId="1" applyFont="1" applyFill="1" applyBorder="1">
      <alignment vertical="center"/>
    </xf>
    <xf numFmtId="38" fontId="50" fillId="3" borderId="131" xfId="1" applyFont="1" applyFill="1" applyBorder="1">
      <alignment vertical="center"/>
    </xf>
    <xf numFmtId="38" fontId="50" fillId="3" borderId="138" xfId="1" applyFont="1" applyFill="1" applyBorder="1">
      <alignment vertical="center"/>
    </xf>
    <xf numFmtId="0" fontId="4" fillId="0" borderId="1" xfId="0" applyFont="1" applyBorder="1">
      <alignment vertical="center"/>
    </xf>
    <xf numFmtId="186" fontId="8" fillId="4" borderId="1" xfId="0" applyNumberFormat="1" applyFont="1" applyFill="1" applyBorder="1" applyAlignment="1">
      <alignment horizontal="center" vertical="center"/>
    </xf>
    <xf numFmtId="0" fontId="39" fillId="5" borderId="0" xfId="0" applyFont="1" applyFill="1">
      <alignment vertical="center"/>
    </xf>
    <xf numFmtId="0" fontId="39" fillId="5" borderId="26" xfId="0" applyFont="1" applyFill="1" applyBorder="1">
      <alignment vertical="center"/>
    </xf>
    <xf numFmtId="0" fontId="39" fillId="5" borderId="173" xfId="0" applyFont="1" applyFill="1" applyBorder="1">
      <alignment vertical="center"/>
    </xf>
    <xf numFmtId="0" fontId="18" fillId="2" borderId="187" xfId="0" applyFont="1" applyFill="1" applyBorder="1" applyAlignment="1">
      <alignment horizontal="centerContinuous" vertical="center"/>
    </xf>
    <xf numFmtId="0" fontId="11" fillId="4" borderId="9" xfId="0" applyFont="1" applyFill="1" applyBorder="1">
      <alignment vertical="center"/>
    </xf>
    <xf numFmtId="0" fontId="11" fillId="4" borderId="10" xfId="0" applyFont="1" applyFill="1" applyBorder="1">
      <alignment vertical="center"/>
    </xf>
    <xf numFmtId="0" fontId="11" fillId="4" borderId="10" xfId="0" applyFont="1" applyFill="1" applyBorder="1" applyAlignment="1">
      <alignment horizontal="left" vertical="center"/>
    </xf>
    <xf numFmtId="38" fontId="28" fillId="0" borderId="0" xfId="1" applyFont="1">
      <alignment vertical="center"/>
    </xf>
    <xf numFmtId="38" fontId="12" fillId="5" borderId="76" xfId="1" applyFont="1" applyFill="1" applyBorder="1">
      <alignment vertical="center"/>
    </xf>
    <xf numFmtId="38" fontId="12" fillId="5" borderId="0" xfId="1" applyFont="1" applyFill="1" applyBorder="1">
      <alignment vertical="center"/>
    </xf>
    <xf numFmtId="0" fontId="8" fillId="4" borderId="9" xfId="0" applyFont="1" applyFill="1" applyBorder="1" applyAlignment="1">
      <alignment horizontal="center" vertical="center"/>
    </xf>
    <xf numFmtId="38" fontId="28" fillId="6" borderId="137" xfId="1" applyFont="1" applyFill="1" applyBorder="1">
      <alignment vertical="center"/>
    </xf>
    <xf numFmtId="38" fontId="28" fillId="6" borderId="4" xfId="1" applyFont="1" applyFill="1" applyBorder="1">
      <alignment vertical="center"/>
    </xf>
    <xf numFmtId="38" fontId="12" fillId="5" borderId="1" xfId="1" applyFont="1" applyFill="1" applyBorder="1">
      <alignment vertical="center"/>
    </xf>
    <xf numFmtId="38" fontId="12" fillId="5" borderId="9" xfId="1" applyFont="1" applyFill="1" applyBorder="1">
      <alignment vertical="center"/>
    </xf>
    <xf numFmtId="38" fontId="12" fillId="5" borderId="11" xfId="1" applyFont="1" applyFill="1" applyBorder="1">
      <alignment vertical="center"/>
    </xf>
    <xf numFmtId="38" fontId="8" fillId="5" borderId="91" xfId="1" applyFont="1" applyFill="1" applyBorder="1">
      <alignment vertical="center"/>
    </xf>
    <xf numFmtId="38" fontId="12" fillId="5" borderId="17" xfId="1" applyFont="1" applyFill="1" applyBorder="1">
      <alignment vertical="center"/>
    </xf>
    <xf numFmtId="38" fontId="12" fillId="5" borderId="7" xfId="1" applyFont="1" applyFill="1" applyBorder="1">
      <alignment vertical="center"/>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8" fillId="3" borderId="42" xfId="0" applyFont="1" applyFill="1" applyBorder="1" applyAlignment="1" applyProtection="1">
      <alignment horizontal="left" vertical="center"/>
      <protection locked="0"/>
    </xf>
    <xf numFmtId="0" fontId="8" fillId="3" borderId="79" xfId="0" applyFont="1" applyFill="1" applyBorder="1" applyAlignment="1" applyProtection="1">
      <alignment horizontal="left" vertical="center"/>
      <protection locked="0"/>
    </xf>
    <xf numFmtId="0" fontId="8" fillId="3" borderId="43" xfId="0" applyFont="1" applyFill="1" applyBorder="1" applyAlignment="1" applyProtection="1">
      <alignment horizontal="left" vertical="center"/>
      <protection locked="0"/>
    </xf>
    <xf numFmtId="0" fontId="12" fillId="5" borderId="0" xfId="0" applyFont="1" applyFill="1" applyAlignment="1">
      <alignment horizontal="lef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8" fillId="3" borderId="152" xfId="0" applyFont="1" applyFill="1" applyBorder="1" applyAlignment="1" applyProtection="1">
      <alignment horizontal="center" vertical="center"/>
      <protection locked="0"/>
    </xf>
    <xf numFmtId="0" fontId="8" fillId="3" borderId="153" xfId="0" applyFont="1" applyFill="1" applyBorder="1" applyAlignment="1" applyProtection="1">
      <alignment horizontal="center" vertical="center"/>
      <protection locked="0"/>
    </xf>
    <xf numFmtId="0" fontId="8" fillId="3" borderId="154" xfId="0" applyFont="1" applyFill="1" applyBorder="1" applyAlignment="1" applyProtection="1">
      <alignment horizontal="center" vertical="center"/>
      <protection locked="0"/>
    </xf>
    <xf numFmtId="0" fontId="8" fillId="2" borderId="1" xfId="0" applyFont="1" applyFill="1" applyBorder="1" applyAlignment="1">
      <alignment horizontal="center" vertical="center"/>
    </xf>
    <xf numFmtId="0" fontId="11" fillId="2" borderId="11" xfId="0" applyFont="1" applyFill="1" applyBorder="1" applyAlignment="1">
      <alignment horizontal="left" vertical="center"/>
    </xf>
    <xf numFmtId="0" fontId="8" fillId="3" borderId="20" xfId="0" applyFont="1" applyFill="1" applyBorder="1" applyAlignment="1" applyProtection="1">
      <alignment horizontal="right" vertical="center"/>
      <protection locked="0"/>
    </xf>
    <xf numFmtId="0" fontId="8" fillId="3" borderId="104" xfId="0" applyFont="1" applyFill="1" applyBorder="1" applyAlignment="1" applyProtection="1">
      <alignment horizontal="right" vertical="center"/>
      <protection locked="0"/>
    </xf>
    <xf numFmtId="178" fontId="8" fillId="4" borderId="118" xfId="0" applyNumberFormat="1" applyFont="1" applyFill="1" applyBorder="1" applyAlignment="1">
      <alignment horizontal="left" vertical="center"/>
    </xf>
    <xf numFmtId="178" fontId="8" fillId="4" borderId="10" xfId="0" applyNumberFormat="1" applyFont="1" applyFill="1" applyBorder="1" applyAlignment="1">
      <alignment horizontal="left" vertical="center"/>
    </xf>
    <xf numFmtId="178" fontId="8" fillId="4" borderId="41" xfId="0" applyNumberFormat="1" applyFont="1" applyFill="1" applyBorder="1" applyAlignment="1">
      <alignment horizontal="left" vertical="center"/>
    </xf>
    <xf numFmtId="0" fontId="11" fillId="2" borderId="11" xfId="0" applyFont="1" applyFill="1" applyBorder="1" applyAlignment="1">
      <alignment horizontal="left" vertical="center" wrapText="1"/>
    </xf>
    <xf numFmtId="0" fontId="8" fillId="3" borderId="113" xfId="0" applyFont="1" applyFill="1" applyBorder="1" applyAlignment="1" applyProtection="1">
      <alignment horizontal="left" vertical="top" wrapText="1"/>
      <protection locked="0"/>
    </xf>
    <xf numFmtId="0" fontId="8" fillId="3" borderId="17" xfId="0" applyFont="1" applyFill="1" applyBorder="1" applyAlignment="1" applyProtection="1">
      <alignment horizontal="left" vertical="top" wrapText="1"/>
      <protection locked="0"/>
    </xf>
    <xf numFmtId="0" fontId="8" fillId="3" borderId="110" xfId="0" applyFont="1" applyFill="1" applyBorder="1" applyAlignment="1" applyProtection="1">
      <alignment horizontal="left" vertical="top" wrapText="1"/>
      <protection locked="0"/>
    </xf>
    <xf numFmtId="0" fontId="11" fillId="2" borderId="54" xfId="0" applyFont="1" applyFill="1" applyBorder="1" applyAlignment="1">
      <alignment horizontal="left" vertical="center"/>
    </xf>
    <xf numFmtId="0" fontId="11" fillId="2" borderId="185" xfId="0" applyFont="1" applyFill="1" applyBorder="1" applyAlignment="1">
      <alignment horizontal="left" vertical="center"/>
    </xf>
    <xf numFmtId="0" fontId="8" fillId="3" borderId="119" xfId="0" applyFont="1" applyFill="1" applyBorder="1" applyAlignment="1" applyProtection="1">
      <alignment horizontal="left" vertical="center"/>
      <protection locked="0"/>
    </xf>
    <xf numFmtId="0" fontId="8" fillId="3" borderId="71" xfId="0" applyFont="1" applyFill="1" applyBorder="1" applyAlignment="1" applyProtection="1">
      <alignment horizontal="left" vertical="center"/>
      <protection locked="0"/>
    </xf>
    <xf numFmtId="0" fontId="8" fillId="3" borderId="127" xfId="0" applyFont="1" applyFill="1" applyBorder="1" applyAlignment="1" applyProtection="1">
      <alignment horizontal="left" vertical="center"/>
      <protection locked="0"/>
    </xf>
    <xf numFmtId="0" fontId="11" fillId="2" borderId="8" xfId="0" applyFont="1" applyFill="1" applyBorder="1" applyAlignment="1">
      <alignment horizontal="left" vertical="center"/>
    </xf>
    <xf numFmtId="0" fontId="11" fillId="2" borderId="7" xfId="0" applyFont="1" applyFill="1" applyBorder="1" applyAlignment="1">
      <alignment horizontal="left" vertical="center"/>
    </xf>
    <xf numFmtId="0" fontId="8" fillId="3" borderId="120" xfId="0" applyFont="1" applyFill="1" applyBorder="1" applyAlignment="1" applyProtection="1">
      <alignment horizontal="left" vertical="center"/>
      <protection locked="0"/>
    </xf>
    <xf numFmtId="0" fontId="8" fillId="3" borderId="13" xfId="0" applyFont="1" applyFill="1" applyBorder="1" applyAlignment="1" applyProtection="1">
      <alignment horizontal="left" vertical="center"/>
      <protection locked="0"/>
    </xf>
    <xf numFmtId="0" fontId="8" fillId="3" borderId="50" xfId="0" applyFont="1" applyFill="1" applyBorder="1" applyAlignment="1" applyProtection="1">
      <alignment horizontal="left" vertical="center"/>
      <protection locked="0"/>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0" fontId="8" fillId="3" borderId="155" xfId="0" applyFont="1" applyFill="1" applyBorder="1" applyAlignment="1" applyProtection="1">
      <alignment horizontal="right" vertical="center"/>
      <protection locked="0"/>
    </xf>
    <xf numFmtId="0" fontId="8" fillId="3" borderId="10" xfId="0" applyFont="1" applyFill="1" applyBorder="1" applyAlignment="1" applyProtection="1">
      <alignment horizontal="right" vertical="center"/>
      <protection locked="0"/>
    </xf>
    <xf numFmtId="0" fontId="8" fillId="2" borderId="16" xfId="0" applyFont="1" applyFill="1" applyBorder="1" applyAlignment="1">
      <alignment horizontal="center" vertical="center"/>
    </xf>
    <xf numFmtId="0" fontId="8" fillId="3" borderId="113" xfId="0" applyFont="1" applyFill="1" applyBorder="1" applyAlignment="1" applyProtection="1">
      <alignment horizontal="right" vertical="center"/>
      <protection locked="0"/>
    </xf>
    <xf numFmtId="0" fontId="8" fillId="3" borderId="105" xfId="0" applyFont="1" applyFill="1" applyBorder="1" applyAlignment="1" applyProtection="1">
      <alignment horizontal="right" vertical="center"/>
      <protection locked="0"/>
    </xf>
    <xf numFmtId="177" fontId="8" fillId="4" borderId="122" xfId="0" applyNumberFormat="1" applyFont="1" applyFill="1" applyBorder="1" applyAlignment="1">
      <alignment horizontal="left" vertical="center"/>
    </xf>
    <xf numFmtId="177" fontId="8" fillId="4" borderId="26" xfId="0" applyNumberFormat="1" applyFont="1" applyFill="1" applyBorder="1" applyAlignment="1">
      <alignment horizontal="left" vertical="center"/>
    </xf>
    <xf numFmtId="177" fontId="8" fillId="4" borderId="129" xfId="0" applyNumberFormat="1" applyFont="1" applyFill="1" applyBorder="1" applyAlignment="1">
      <alignment horizontal="left" vertical="center"/>
    </xf>
    <xf numFmtId="0" fontId="8" fillId="3" borderId="124" xfId="0" applyFont="1" applyFill="1" applyBorder="1" applyAlignment="1" applyProtection="1">
      <alignment horizontal="right" vertical="center"/>
      <protection locked="0"/>
    </xf>
    <xf numFmtId="0" fontId="8" fillId="3" borderId="125" xfId="0" applyFont="1" applyFill="1" applyBorder="1" applyAlignment="1" applyProtection="1">
      <alignment horizontal="right" vertical="center"/>
      <protection locked="0"/>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3" borderId="117" xfId="0" applyFont="1" applyFill="1" applyBorder="1" applyAlignment="1" applyProtection="1">
      <alignment horizontal="left" vertical="center"/>
      <protection locked="0"/>
    </xf>
    <xf numFmtId="0" fontId="8" fillId="3" borderId="26" xfId="0" applyFont="1" applyFill="1" applyBorder="1" applyAlignment="1" applyProtection="1">
      <alignment horizontal="left" vertical="center"/>
      <protection locked="0"/>
    </xf>
    <xf numFmtId="0" fontId="8" fillId="3" borderId="129" xfId="0" applyFont="1" applyFill="1" applyBorder="1" applyAlignment="1" applyProtection="1">
      <alignment horizontal="left" vertical="center"/>
      <protection locked="0"/>
    </xf>
    <xf numFmtId="0" fontId="8" fillId="2" borderId="1" xfId="0" applyFont="1" applyFill="1" applyBorder="1" applyAlignment="1">
      <alignment horizontal="center" vertical="center" wrapText="1"/>
    </xf>
    <xf numFmtId="0" fontId="8" fillId="3" borderId="120" xfId="0" applyFont="1" applyFill="1" applyBorder="1" applyAlignment="1" applyProtection="1">
      <alignment horizontal="right" vertical="center"/>
      <protection locked="0"/>
    </xf>
    <xf numFmtId="0" fontId="8" fillId="3" borderId="14" xfId="0" applyFont="1" applyFill="1" applyBorder="1" applyAlignment="1" applyProtection="1">
      <alignment horizontal="right" vertical="center"/>
      <protection locked="0"/>
    </xf>
    <xf numFmtId="0" fontId="8" fillId="3" borderId="155"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41" xfId="0" applyFont="1" applyFill="1" applyBorder="1" applyAlignment="1" applyProtection="1">
      <alignment horizontal="left" vertical="center" wrapText="1"/>
      <protection locked="0"/>
    </xf>
    <xf numFmtId="0" fontId="8" fillId="3" borderId="111" xfId="0" applyFont="1" applyFill="1" applyBorder="1" applyAlignment="1" applyProtection="1">
      <alignment horizontal="left" vertical="center" wrapText="1"/>
      <protection locked="0"/>
    </xf>
    <xf numFmtId="0" fontId="8" fillId="3" borderId="16" xfId="0" applyFont="1" applyFill="1" applyBorder="1" applyAlignment="1" applyProtection="1">
      <alignment horizontal="left" vertical="center" wrapText="1"/>
      <protection locked="0"/>
    </xf>
    <xf numFmtId="0" fontId="8" fillId="3" borderId="109" xfId="0" applyFont="1" applyFill="1" applyBorder="1" applyAlignment="1" applyProtection="1">
      <alignment horizontal="left" vertical="center" wrapText="1"/>
      <protection locked="0"/>
    </xf>
    <xf numFmtId="0" fontId="12" fillId="2" borderId="1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2" xfId="0" applyFont="1" applyFill="1" applyBorder="1" applyAlignment="1">
      <alignment horizontal="left" vertical="center"/>
    </xf>
    <xf numFmtId="0" fontId="8" fillId="3" borderId="46" xfId="0" applyFont="1" applyFill="1" applyBorder="1" applyAlignment="1" applyProtection="1">
      <alignment horizontal="left" vertical="center"/>
      <protection locked="0"/>
    </xf>
    <xf numFmtId="0" fontId="8" fillId="3" borderId="15" xfId="0" applyFont="1" applyFill="1" applyBorder="1" applyAlignment="1" applyProtection="1">
      <alignment horizontal="left" vertical="center"/>
      <protection locked="0"/>
    </xf>
    <xf numFmtId="0" fontId="8" fillId="3" borderId="51" xfId="0" applyFont="1" applyFill="1" applyBorder="1" applyAlignment="1" applyProtection="1">
      <alignment horizontal="left" vertical="center"/>
      <protection locked="0"/>
    </xf>
    <xf numFmtId="0" fontId="11" fillId="2" borderId="13" xfId="0" applyFont="1" applyFill="1" applyBorder="1" applyAlignment="1">
      <alignment horizontal="left" vertical="center"/>
    </xf>
    <xf numFmtId="0" fontId="11" fillId="2" borderId="14" xfId="0" applyFont="1" applyFill="1" applyBorder="1" applyAlignment="1">
      <alignment horizontal="left" vertical="center"/>
    </xf>
    <xf numFmtId="0" fontId="8" fillId="3" borderId="106" xfId="0" applyFont="1" applyFill="1" applyBorder="1" applyAlignment="1" applyProtection="1">
      <alignment horizontal="right" vertical="center"/>
      <protection locked="0"/>
    </xf>
    <xf numFmtId="0" fontId="8" fillId="3" borderId="9" xfId="0" applyFont="1" applyFill="1" applyBorder="1" applyAlignment="1" applyProtection="1">
      <alignment horizontal="right" vertical="center"/>
      <protection locked="0"/>
    </xf>
    <xf numFmtId="0" fontId="8" fillId="3" borderId="35" xfId="0" applyFont="1" applyFill="1" applyBorder="1" applyAlignment="1" applyProtection="1">
      <alignment horizontal="left" vertical="center"/>
      <protection locked="0"/>
    </xf>
    <xf numFmtId="0" fontId="8" fillId="3" borderId="74" xfId="0" applyFont="1" applyFill="1" applyBorder="1" applyAlignment="1" applyProtection="1">
      <alignment horizontal="left" vertical="center"/>
      <protection locked="0"/>
    </xf>
    <xf numFmtId="0" fontId="8" fillId="3" borderId="36" xfId="0" applyFont="1" applyFill="1" applyBorder="1" applyAlignment="1" applyProtection="1">
      <alignment horizontal="left" vertical="center"/>
      <protection locked="0"/>
    </xf>
    <xf numFmtId="0" fontId="8" fillId="3" borderId="113" xfId="0" applyFont="1" applyFill="1" applyBorder="1" applyAlignment="1" applyProtection="1">
      <alignment horizontal="left" vertical="center"/>
      <protection locked="0"/>
    </xf>
    <xf numFmtId="0" fontId="8" fillId="3" borderId="17" xfId="0" applyFont="1" applyFill="1" applyBorder="1" applyAlignment="1" applyProtection="1">
      <alignment horizontal="left" vertical="center"/>
      <protection locked="0"/>
    </xf>
    <xf numFmtId="0" fontId="8" fillId="3" borderId="110" xfId="0" applyFont="1" applyFill="1" applyBorder="1" applyAlignment="1" applyProtection="1">
      <alignment horizontal="left" vertical="center"/>
      <protection locked="0"/>
    </xf>
    <xf numFmtId="0" fontId="8" fillId="3" borderId="155" xfId="0" applyFont="1" applyFill="1" applyBorder="1" applyAlignment="1" applyProtection="1">
      <alignment horizontal="left" vertical="center" shrinkToFit="1"/>
      <protection locked="0"/>
    </xf>
    <xf numFmtId="0" fontId="8" fillId="3" borderId="10" xfId="0" applyFont="1" applyFill="1" applyBorder="1" applyAlignment="1" applyProtection="1">
      <alignment horizontal="left" vertical="center" shrinkToFit="1"/>
      <protection locked="0"/>
    </xf>
    <xf numFmtId="0" fontId="8" fillId="3" borderId="41" xfId="0" applyFont="1" applyFill="1" applyBorder="1" applyAlignment="1" applyProtection="1">
      <alignment horizontal="left" vertical="center" shrinkToFit="1"/>
      <protection locked="0"/>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Alignment="1">
      <alignment horizontal="center" vertical="center"/>
    </xf>
    <xf numFmtId="179" fontId="8" fillId="3" borderId="20" xfId="0" applyNumberFormat="1" applyFont="1" applyFill="1" applyBorder="1" applyAlignment="1" applyProtection="1">
      <alignment horizontal="right" vertical="center"/>
      <protection locked="0"/>
    </xf>
    <xf numFmtId="179" fontId="8" fillId="3" borderId="104" xfId="0" applyNumberFormat="1" applyFont="1" applyFill="1" applyBorder="1" applyAlignment="1" applyProtection="1">
      <alignment horizontal="right" vertical="center"/>
      <protection locked="0"/>
    </xf>
    <xf numFmtId="176" fontId="8" fillId="4" borderId="122" xfId="0" applyNumberFormat="1" applyFont="1" applyFill="1" applyBorder="1" applyAlignment="1">
      <alignment horizontal="left" vertical="center"/>
    </xf>
    <xf numFmtId="176" fontId="8" fillId="4" borderId="26" xfId="0" applyNumberFormat="1" applyFont="1" applyFill="1" applyBorder="1" applyAlignment="1">
      <alignment horizontal="left" vertical="center"/>
    </xf>
    <xf numFmtId="176" fontId="8" fillId="4" borderId="129" xfId="0" applyNumberFormat="1" applyFont="1" applyFill="1" applyBorder="1" applyAlignment="1">
      <alignment horizontal="left" vertical="center"/>
    </xf>
    <xf numFmtId="0" fontId="11" fillId="2" borderId="1" xfId="0" applyFont="1" applyFill="1" applyBorder="1" applyAlignment="1">
      <alignment horizontal="left" vertical="center"/>
    </xf>
    <xf numFmtId="0" fontId="8" fillId="3" borderId="112" xfId="0" applyFont="1" applyFill="1" applyBorder="1" applyAlignment="1" applyProtection="1">
      <alignment horizontal="right" vertical="center"/>
      <protection locked="0"/>
    </xf>
    <xf numFmtId="0" fontId="8" fillId="3" borderId="7" xfId="0" applyFont="1" applyFill="1" applyBorder="1" applyAlignment="1" applyProtection="1">
      <alignment horizontal="right" vertical="center"/>
      <protection locked="0"/>
    </xf>
    <xf numFmtId="0" fontId="8" fillId="3" borderId="111" xfId="0" applyFont="1" applyFill="1" applyBorder="1" applyAlignment="1" applyProtection="1">
      <alignment horizontal="right" vertical="center"/>
      <protection locked="0"/>
    </xf>
    <xf numFmtId="0" fontId="8" fillId="3" borderId="183" xfId="0" applyFont="1" applyFill="1" applyBorder="1" applyAlignment="1" applyProtection="1">
      <alignment horizontal="right" vertical="center"/>
      <protection locked="0"/>
    </xf>
    <xf numFmtId="0" fontId="8" fillId="3" borderId="184" xfId="0" applyFont="1" applyFill="1" applyBorder="1" applyAlignment="1" applyProtection="1">
      <alignment horizontal="right" vertical="center"/>
      <protection locked="0"/>
    </xf>
    <xf numFmtId="176" fontId="8" fillId="4" borderId="118" xfId="0" applyNumberFormat="1" applyFont="1" applyFill="1" applyBorder="1" applyAlignment="1">
      <alignment horizontal="left" vertical="center"/>
    </xf>
    <xf numFmtId="176" fontId="8" fillId="4" borderId="10" xfId="0" applyNumberFormat="1" applyFont="1" applyFill="1" applyBorder="1" applyAlignment="1">
      <alignment horizontal="left" vertical="center"/>
    </xf>
    <xf numFmtId="176" fontId="8" fillId="4" borderId="41" xfId="0" applyNumberFormat="1" applyFont="1" applyFill="1" applyBorder="1" applyAlignment="1">
      <alignment horizontal="left"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3" borderId="33" xfId="0" applyFont="1" applyFill="1" applyBorder="1" applyAlignment="1" applyProtection="1">
      <alignment horizontal="left" vertical="center"/>
      <protection locked="0"/>
    </xf>
    <xf numFmtId="0" fontId="8" fillId="3" borderId="77" xfId="0" applyFont="1" applyFill="1" applyBorder="1" applyAlignment="1" applyProtection="1">
      <alignment horizontal="left" vertical="center"/>
      <protection locked="0"/>
    </xf>
    <xf numFmtId="0" fontId="8" fillId="3" borderId="34" xfId="0" applyFont="1" applyFill="1" applyBorder="1" applyAlignment="1" applyProtection="1">
      <alignment horizontal="left" vertical="center"/>
      <protection locked="0"/>
    </xf>
    <xf numFmtId="0" fontId="8" fillId="3" borderId="20"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protection locked="0"/>
    </xf>
    <xf numFmtId="0" fontId="8" fillId="3" borderId="21" xfId="0" applyFont="1" applyFill="1" applyBorder="1" applyAlignment="1" applyProtection="1">
      <alignment horizontal="left" vertical="center" wrapText="1"/>
      <protection locked="0"/>
    </xf>
    <xf numFmtId="0" fontId="18" fillId="5" borderId="0" xfId="0" applyFont="1" applyFill="1" applyAlignment="1">
      <alignment horizontal="right" vertical="center"/>
    </xf>
    <xf numFmtId="0" fontId="18" fillId="5" borderId="0" xfId="0" applyFont="1" applyFill="1" applyAlignment="1">
      <alignment horizontal="right" vertical="top"/>
    </xf>
    <xf numFmtId="0" fontId="22" fillId="5" borderId="0" xfId="0" applyFont="1" applyFill="1" applyAlignment="1">
      <alignment horizontal="center" vertical="center"/>
    </xf>
    <xf numFmtId="0" fontId="12" fillId="3" borderId="48" xfId="0" applyFont="1" applyFill="1" applyBorder="1" applyAlignment="1" applyProtection="1">
      <alignment horizontal="left" vertical="center"/>
      <protection locked="0"/>
    </xf>
    <xf numFmtId="0" fontId="12" fillId="3" borderId="47" xfId="0" applyFont="1" applyFill="1" applyBorder="1" applyAlignment="1" applyProtection="1">
      <alignment horizontal="left" vertical="center"/>
      <protection locked="0"/>
    </xf>
    <xf numFmtId="0" fontId="12" fillId="3" borderId="49" xfId="0" applyFont="1" applyFill="1" applyBorder="1" applyAlignment="1" applyProtection="1">
      <alignment horizontal="left" vertical="center"/>
      <protection locked="0"/>
    </xf>
    <xf numFmtId="0" fontId="4" fillId="5" borderId="9" xfId="0" applyFont="1" applyFill="1" applyBorder="1" applyAlignment="1">
      <alignment vertical="center" shrinkToFit="1"/>
    </xf>
    <xf numFmtId="0" fontId="4" fillId="5" borderId="10" xfId="0" applyFont="1" applyFill="1" applyBorder="1" applyAlignment="1">
      <alignment vertical="center" shrinkToFit="1"/>
    </xf>
    <xf numFmtId="0" fontId="4" fillId="5" borderId="11" xfId="0" applyFont="1" applyFill="1" applyBorder="1" applyAlignment="1">
      <alignment vertical="center" shrinkToFit="1"/>
    </xf>
    <xf numFmtId="0" fontId="29" fillId="5" borderId="26" xfId="0" applyFont="1" applyFill="1" applyBorder="1" applyAlignment="1">
      <alignment horizontal="left"/>
    </xf>
    <xf numFmtId="0" fontId="4" fillId="2" borderId="1"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29" fillId="5" borderId="26" xfId="0" applyFont="1" applyFill="1" applyBorder="1" applyAlignment="1"/>
    <xf numFmtId="0" fontId="4" fillId="2" borderId="9" xfId="0" applyFont="1" applyFill="1" applyBorder="1" applyAlignment="1">
      <alignment horizontal="center" vertical="center" wrapText="1"/>
    </xf>
    <xf numFmtId="0" fontId="4" fillId="5" borderId="0" xfId="0" applyFont="1" applyFill="1" applyAlignment="1">
      <alignment horizontal="left" wrapText="1"/>
    </xf>
    <xf numFmtId="0" fontId="4" fillId="5" borderId="0" xfId="0" applyFont="1" applyFill="1" applyAlignment="1">
      <alignment horizontal="left"/>
    </xf>
    <xf numFmtId="0" fontId="9" fillId="5" borderId="26" xfId="0" applyFont="1" applyFill="1" applyBorder="1" applyAlignment="1"/>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8" fillId="4" borderId="93"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94"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6" fillId="5" borderId="0" xfId="0" applyFont="1" applyFill="1" applyAlignment="1">
      <alignment horizontal="right" vertical="center"/>
    </xf>
    <xf numFmtId="0" fontId="15" fillId="3" borderId="44" xfId="0" applyFont="1" applyFill="1" applyBorder="1" applyAlignment="1" applyProtection="1">
      <alignment horizontal="center" vertical="center"/>
      <protection locked="0"/>
    </xf>
    <xf numFmtId="0" fontId="15" fillId="3" borderId="186" xfId="0" applyFont="1" applyFill="1" applyBorder="1" applyAlignment="1" applyProtection="1">
      <alignment horizontal="center" vertical="center"/>
      <protection locked="0"/>
    </xf>
    <xf numFmtId="0" fontId="15" fillId="3" borderId="151" xfId="0" applyFont="1" applyFill="1" applyBorder="1" applyAlignment="1" applyProtection="1">
      <alignment horizontal="center" vertical="center"/>
      <protection locked="0"/>
    </xf>
    <xf numFmtId="0" fontId="15" fillId="3" borderId="45" xfId="0" applyFont="1" applyFill="1" applyBorder="1" applyAlignment="1" applyProtection="1">
      <alignment horizontal="center" vertical="center"/>
      <protection locked="0"/>
    </xf>
    <xf numFmtId="0" fontId="15" fillId="3" borderId="150" xfId="0" applyFont="1" applyFill="1" applyBorder="1" applyAlignment="1" applyProtection="1">
      <alignment horizontal="center" vertical="center"/>
      <protection locked="0"/>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94" xfId="0" applyFont="1" applyFill="1" applyBorder="1" applyAlignment="1">
      <alignment horizontal="center" vertical="center"/>
    </xf>
    <xf numFmtId="0" fontId="18" fillId="2" borderId="5" xfId="0" applyFont="1" applyFill="1" applyBorder="1" applyAlignment="1">
      <alignment horizontal="center" vertical="center"/>
    </xf>
    <xf numFmtId="38" fontId="21" fillId="5" borderId="0" xfId="1" applyFont="1" applyFill="1" applyAlignment="1">
      <alignment horizontal="center" vertical="center"/>
    </xf>
    <xf numFmtId="38" fontId="3" fillId="5" borderId="0" xfId="1" applyFont="1" applyFill="1" applyAlignment="1">
      <alignment horizontal="left" vertical="center" wrapText="1"/>
    </xf>
    <xf numFmtId="38" fontId="3" fillId="5" borderId="0" xfId="1" applyFont="1" applyFill="1" applyAlignment="1">
      <alignment horizontal="left" vertical="center"/>
    </xf>
    <xf numFmtId="38" fontId="8" fillId="2" borderId="2" xfId="1" applyFont="1" applyFill="1" applyBorder="1" applyAlignment="1">
      <alignment horizontal="center" vertical="center"/>
    </xf>
    <xf numFmtId="38" fontId="8" fillId="2" borderId="3" xfId="1" applyFont="1" applyFill="1" applyBorder="1" applyAlignment="1">
      <alignment horizontal="center" vertical="center"/>
    </xf>
    <xf numFmtId="38" fontId="8" fillId="2" borderId="4" xfId="1" applyFont="1" applyFill="1" applyBorder="1" applyAlignment="1">
      <alignment horizontal="center" vertical="center"/>
    </xf>
    <xf numFmtId="38" fontId="8" fillId="2" borderId="5" xfId="1" applyFont="1" applyFill="1" applyBorder="1" applyAlignment="1">
      <alignment horizontal="center" vertical="center"/>
    </xf>
    <xf numFmtId="38" fontId="8" fillId="2" borderId="0" xfId="1" applyFont="1" applyFill="1" applyBorder="1" applyAlignment="1">
      <alignment horizontal="center" vertical="center"/>
    </xf>
    <xf numFmtId="38" fontId="8" fillId="2" borderId="6" xfId="1" applyFont="1" applyFill="1" applyBorder="1" applyAlignment="1">
      <alignment horizontal="center" vertical="center"/>
    </xf>
    <xf numFmtId="38" fontId="8" fillId="2" borderId="1" xfId="1" applyFont="1" applyFill="1" applyBorder="1" applyAlignment="1">
      <alignment horizontal="center" vertical="center"/>
    </xf>
    <xf numFmtId="38" fontId="8" fillId="2" borderId="15" xfId="1" applyFont="1" applyFill="1" applyBorder="1" applyAlignment="1">
      <alignment horizontal="center" vertical="center"/>
    </xf>
    <xf numFmtId="186" fontId="8" fillId="2" borderId="1" xfId="1" applyNumberFormat="1" applyFont="1" applyFill="1" applyBorder="1" applyAlignment="1">
      <alignment horizontal="center" vertical="center"/>
    </xf>
    <xf numFmtId="38" fontId="8" fillId="2" borderId="29" xfId="1" applyFont="1" applyFill="1" applyBorder="1" applyAlignment="1">
      <alignment horizontal="center" vertical="center"/>
    </xf>
    <xf numFmtId="38" fontId="8" fillId="2" borderId="82" xfId="1" applyFont="1" applyFill="1" applyBorder="1" applyAlignment="1">
      <alignment horizontal="center" vertical="center"/>
    </xf>
    <xf numFmtId="38" fontId="18" fillId="4" borderId="2" xfId="1" applyFont="1" applyFill="1" applyBorder="1" applyAlignment="1">
      <alignment horizontal="center" vertical="center" wrapText="1"/>
    </xf>
    <xf numFmtId="38" fontId="18" fillId="4" borderId="3" xfId="1" applyFont="1" applyFill="1" applyBorder="1" applyAlignment="1">
      <alignment horizontal="center" vertical="center" wrapText="1"/>
    </xf>
    <xf numFmtId="38" fontId="18" fillId="4" borderId="5" xfId="1" applyFont="1" applyFill="1" applyBorder="1" applyAlignment="1">
      <alignment horizontal="center" vertical="center" wrapText="1"/>
    </xf>
    <xf numFmtId="38" fontId="18" fillId="4" borderId="0" xfId="1" applyFont="1" applyFill="1" applyBorder="1" applyAlignment="1">
      <alignment horizontal="center" vertical="center" wrapText="1"/>
    </xf>
    <xf numFmtId="38" fontId="18" fillId="4" borderId="7" xfId="1" applyFont="1" applyFill="1" applyBorder="1" applyAlignment="1">
      <alignment horizontal="center" vertical="center" wrapText="1"/>
    </xf>
    <xf numFmtId="38" fontId="18" fillId="4" borderId="26" xfId="1" applyFont="1" applyFill="1" applyBorder="1" applyAlignment="1">
      <alignment horizontal="center" vertical="center" wrapText="1"/>
    </xf>
    <xf numFmtId="38" fontId="18" fillId="4" borderId="95" xfId="1" applyFont="1" applyFill="1" applyBorder="1" applyAlignment="1">
      <alignment horizontal="center" vertical="center" wrapText="1"/>
    </xf>
    <xf numFmtId="38" fontId="18" fillId="4" borderId="149" xfId="1" applyFont="1" applyFill="1" applyBorder="1" applyAlignment="1">
      <alignment horizontal="center" vertical="center" wrapText="1"/>
    </xf>
    <xf numFmtId="38" fontId="18" fillId="4" borderId="32" xfId="1" applyFont="1" applyFill="1" applyBorder="1" applyAlignment="1">
      <alignment horizontal="center" vertical="center"/>
    </xf>
    <xf numFmtId="38" fontId="18" fillId="4" borderId="148" xfId="1" applyFont="1" applyFill="1" applyBorder="1" applyAlignment="1">
      <alignment horizontal="center" vertical="center"/>
    </xf>
    <xf numFmtId="38" fontId="18" fillId="4" borderId="136" xfId="1" applyFont="1" applyFill="1" applyBorder="1" applyAlignment="1">
      <alignment horizontal="center" vertical="center"/>
    </xf>
    <xf numFmtId="38" fontId="18" fillId="4" borderId="15" xfId="1" applyFont="1" applyFill="1" applyBorder="1" applyAlignment="1">
      <alignment horizontal="center" vertical="center" textRotation="255" wrapText="1"/>
    </xf>
    <xf numFmtId="38" fontId="18" fillId="4" borderId="16" xfId="1" applyFont="1" applyFill="1" applyBorder="1" applyAlignment="1">
      <alignment horizontal="center" vertical="center" textRotation="255" wrapText="1"/>
    </xf>
    <xf numFmtId="38" fontId="18" fillId="4" borderId="17" xfId="1" applyFont="1" applyFill="1" applyBorder="1" applyAlignment="1">
      <alignment horizontal="center" vertical="center" textRotation="255" wrapText="1"/>
    </xf>
    <xf numFmtId="38" fontId="26" fillId="4" borderId="2" xfId="1" applyFont="1" applyFill="1" applyBorder="1" applyAlignment="1">
      <alignment horizontal="center" vertical="center" wrapText="1"/>
    </xf>
    <xf numFmtId="38" fontId="26" fillId="4" borderId="3" xfId="1" applyFont="1" applyFill="1" applyBorder="1" applyAlignment="1">
      <alignment horizontal="center" vertical="center" wrapText="1"/>
    </xf>
    <xf numFmtId="38" fontId="26" fillId="4" borderId="5" xfId="1" applyFont="1" applyFill="1" applyBorder="1" applyAlignment="1">
      <alignment horizontal="center" vertical="center" wrapText="1"/>
    </xf>
    <xf numFmtId="38" fontId="26" fillId="4" borderId="0" xfId="1" applyFont="1" applyFill="1" applyBorder="1" applyAlignment="1">
      <alignment horizontal="center" vertical="center" wrapText="1"/>
    </xf>
    <xf numFmtId="38" fontId="26" fillId="4" borderId="7" xfId="1" applyFont="1" applyFill="1" applyBorder="1" applyAlignment="1">
      <alignment horizontal="center" vertical="center" wrapText="1"/>
    </xf>
    <xf numFmtId="38" fontId="26" fillId="4" borderId="8" xfId="1" applyFont="1" applyFill="1" applyBorder="1" applyAlignment="1">
      <alignment horizontal="center" vertical="center" wrapText="1"/>
    </xf>
    <xf numFmtId="38" fontId="18" fillId="4" borderId="1" xfId="1" applyFont="1" applyFill="1" applyBorder="1" applyAlignment="1">
      <alignment horizontal="center" vertical="center" textRotation="255" wrapText="1"/>
    </xf>
    <xf numFmtId="38" fontId="18" fillId="4" borderId="17" xfId="1" applyFont="1" applyFill="1" applyBorder="1" applyAlignment="1">
      <alignment horizontal="center" vertical="center" wrapText="1"/>
    </xf>
    <xf numFmtId="0" fontId="26" fillId="4" borderId="0" xfId="0" applyFont="1" applyFill="1" applyAlignment="1">
      <alignment horizontal="left" vertical="center" wrapText="1"/>
    </xf>
    <xf numFmtId="0" fontId="24" fillId="5" borderId="26" xfId="0" applyFont="1" applyFill="1" applyBorder="1" applyAlignment="1">
      <alignment horizontal="left"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38" fontId="8" fillId="4" borderId="9" xfId="1" applyFont="1" applyFill="1" applyBorder="1" applyAlignment="1">
      <alignment horizontal="center" vertical="center" wrapText="1"/>
    </xf>
    <xf numFmtId="38" fontId="8" fillId="4" borderId="11" xfId="1"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132" xfId="0" applyFont="1" applyFill="1" applyBorder="1" applyAlignment="1">
      <alignment horizontal="center" vertical="center" wrapText="1"/>
    </xf>
    <xf numFmtId="0" fontId="8" fillId="4" borderId="133" xfId="0" applyFont="1" applyFill="1" applyBorder="1" applyAlignment="1">
      <alignment horizontal="center" vertical="center" wrapText="1"/>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38" fontId="28" fillId="3" borderId="18" xfId="1" applyFont="1" applyFill="1" applyBorder="1" applyAlignment="1" applyProtection="1">
      <alignment horizontal="right" vertical="center"/>
      <protection locked="0"/>
    </xf>
    <xf numFmtId="38" fontId="28" fillId="3" borderId="19" xfId="1" applyFont="1" applyFill="1" applyBorder="1" applyAlignment="1" applyProtection="1">
      <alignment horizontal="right" vertical="center"/>
      <protection locked="0"/>
    </xf>
    <xf numFmtId="38" fontId="8" fillId="5" borderId="3" xfId="1" applyFont="1" applyFill="1" applyBorder="1" applyAlignment="1">
      <alignment horizontal="center" vertical="center"/>
    </xf>
    <xf numFmtId="38" fontId="8" fillId="5" borderId="4"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6" xfId="1" applyFont="1" applyFill="1" applyBorder="1" applyAlignment="1">
      <alignment horizontal="center" vertical="center"/>
    </xf>
    <xf numFmtId="38" fontId="8" fillId="5" borderId="26" xfId="1" applyFont="1" applyFill="1" applyBorder="1" applyAlignment="1">
      <alignment horizontal="center" vertical="center"/>
    </xf>
    <xf numFmtId="38" fontId="8" fillId="5" borderId="8" xfId="1" applyFont="1" applyFill="1" applyBorder="1" applyAlignment="1">
      <alignment horizontal="center" vertical="center"/>
    </xf>
    <xf numFmtId="0" fontId="8" fillId="4" borderId="3" xfId="0" applyFont="1" applyFill="1" applyBorder="1" applyAlignment="1">
      <alignment horizontal="left" vertical="center" wrapText="1"/>
    </xf>
    <xf numFmtId="0" fontId="8" fillId="4" borderId="52" xfId="0" applyFont="1" applyFill="1" applyBorder="1" applyAlignment="1">
      <alignment horizontal="left" vertical="center" wrapText="1"/>
    </xf>
    <xf numFmtId="38" fontId="8" fillId="0" borderId="20" xfId="1" applyFont="1" applyFill="1" applyBorder="1" applyAlignment="1" applyProtection="1">
      <alignment horizontal="right" vertical="center"/>
    </xf>
    <xf numFmtId="38" fontId="8" fillId="0" borderId="21" xfId="1" applyFont="1" applyFill="1" applyBorder="1" applyAlignment="1" applyProtection="1">
      <alignment horizontal="right" vertical="center"/>
    </xf>
    <xf numFmtId="0" fontId="8" fillId="4" borderId="26" xfId="0" applyFont="1" applyFill="1" applyBorder="1" applyAlignment="1">
      <alignment horizontal="right" vertical="center" wrapText="1"/>
    </xf>
    <xf numFmtId="0" fontId="8" fillId="4" borderId="129" xfId="0" applyFont="1" applyFill="1" applyBorder="1" applyAlignment="1">
      <alignment horizontal="right" vertical="center" wrapText="1"/>
    </xf>
    <xf numFmtId="0" fontId="8" fillId="3" borderId="33" xfId="0" applyFont="1" applyFill="1" applyBorder="1" applyAlignment="1" applyProtection="1">
      <alignment horizontal="left" vertical="center" wrapText="1"/>
      <protection locked="0"/>
    </xf>
    <xf numFmtId="0" fontId="8" fillId="3" borderId="34" xfId="0" applyFont="1" applyFill="1" applyBorder="1" applyAlignment="1" applyProtection="1">
      <alignment horizontal="left" vertical="center" wrapText="1"/>
      <protection locked="0"/>
    </xf>
    <xf numFmtId="38" fontId="28" fillId="3" borderId="20" xfId="1" applyFont="1" applyFill="1" applyBorder="1" applyAlignment="1" applyProtection="1">
      <alignment horizontal="right" vertical="center"/>
      <protection locked="0"/>
    </xf>
    <xf numFmtId="38" fontId="28" fillId="3" borderId="21" xfId="1" applyFont="1" applyFill="1" applyBorder="1" applyAlignment="1" applyProtection="1">
      <alignment horizontal="right" vertical="center"/>
      <protection locked="0"/>
    </xf>
    <xf numFmtId="0" fontId="8" fillId="4" borderId="30" xfId="0" applyFont="1" applyFill="1" applyBorder="1" applyAlignment="1">
      <alignment horizontal="left" vertical="center" wrapText="1"/>
    </xf>
    <xf numFmtId="0" fontId="8" fillId="4" borderId="132" xfId="0" applyFont="1" applyFill="1" applyBorder="1" applyAlignment="1">
      <alignment horizontal="left" vertical="center" wrapText="1"/>
    </xf>
    <xf numFmtId="0" fontId="8" fillId="4" borderId="132" xfId="0" applyFont="1" applyFill="1" applyBorder="1" applyAlignment="1">
      <alignment horizontal="right" vertical="center" wrapText="1"/>
    </xf>
    <xf numFmtId="0" fontId="8" fillId="4" borderId="61" xfId="0" applyFont="1" applyFill="1" applyBorder="1" applyAlignment="1">
      <alignment horizontal="right" vertical="center" wrapText="1"/>
    </xf>
    <xf numFmtId="0" fontId="8" fillId="3" borderId="42" xfId="0" applyFont="1" applyFill="1" applyBorder="1" applyAlignment="1" applyProtection="1">
      <alignment horizontal="left" vertical="center" wrapText="1"/>
      <protection locked="0"/>
    </xf>
    <xf numFmtId="0" fontId="8" fillId="3" borderId="43" xfId="0" applyFont="1" applyFill="1" applyBorder="1" applyAlignment="1" applyProtection="1">
      <alignment horizontal="left" vertical="center" wrapText="1"/>
      <protection locked="0"/>
    </xf>
    <xf numFmtId="38" fontId="8" fillId="3" borderId="143" xfId="1" applyFont="1" applyFill="1" applyBorder="1" applyAlignment="1" applyProtection="1">
      <alignment horizontal="right" vertical="center"/>
      <protection locked="0"/>
    </xf>
    <xf numFmtId="38" fontId="8" fillId="3" borderId="140" xfId="1" applyFont="1" applyFill="1" applyBorder="1" applyAlignment="1" applyProtection="1">
      <alignment horizontal="right" vertical="center"/>
      <protection locked="0"/>
    </xf>
    <xf numFmtId="0" fontId="8" fillId="4" borderId="7" xfId="0" applyFont="1" applyFill="1" applyBorder="1" applyAlignment="1">
      <alignment horizontal="center" vertical="center" wrapText="1"/>
    </xf>
    <xf numFmtId="0" fontId="8" fillId="4" borderId="26" xfId="0" applyFont="1" applyFill="1" applyBorder="1" applyAlignment="1">
      <alignment horizontal="center" vertical="center" wrapText="1"/>
    </xf>
    <xf numFmtId="38" fontId="8" fillId="5" borderId="142" xfId="1" applyFont="1" applyFill="1" applyBorder="1" applyAlignment="1">
      <alignment horizontal="right" vertical="center"/>
    </xf>
    <xf numFmtId="38" fontId="8" fillId="5" borderId="28" xfId="1" applyFont="1" applyFill="1" applyBorder="1" applyAlignment="1">
      <alignment horizontal="right" vertical="center"/>
    </xf>
    <xf numFmtId="0" fontId="5" fillId="5" borderId="0" xfId="0" applyFont="1" applyFill="1" applyAlignment="1">
      <alignment horizontal="left" vertical="center"/>
    </xf>
    <xf numFmtId="0" fontId="8" fillId="2" borderId="79" xfId="0" applyFont="1" applyFill="1" applyBorder="1" applyAlignment="1">
      <alignment horizontal="center" vertical="center"/>
    </xf>
    <xf numFmtId="0" fontId="3" fillId="5" borderId="0" xfId="0" applyFont="1" applyFill="1" applyAlignment="1">
      <alignment horizontal="left" vertical="center" wrapText="1"/>
    </xf>
    <xf numFmtId="0" fontId="14" fillId="5" borderId="0" xfId="0" applyFont="1" applyFill="1" applyAlignment="1">
      <alignment horizontal="left" vertical="center" wrapText="1"/>
    </xf>
    <xf numFmtId="0" fontId="28" fillId="3" borderId="33" xfId="0" applyFont="1" applyFill="1" applyBorder="1" applyAlignment="1" applyProtection="1">
      <alignment horizontal="left" vertical="center"/>
      <protection locked="0"/>
    </xf>
    <xf numFmtId="0" fontId="28" fillId="3" borderId="77" xfId="0" applyFont="1" applyFill="1" applyBorder="1" applyAlignment="1" applyProtection="1">
      <alignment horizontal="left" vertical="center"/>
      <protection locked="0"/>
    </xf>
    <xf numFmtId="0" fontId="28" fillId="3" borderId="34" xfId="0" applyFont="1" applyFill="1" applyBorder="1" applyAlignment="1" applyProtection="1">
      <alignment horizontal="left"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28" fillId="0" borderId="35" xfId="0" applyFont="1" applyBorder="1" applyAlignment="1" applyProtection="1">
      <alignment horizontal="left" vertical="center" wrapText="1"/>
      <protection locked="0"/>
    </xf>
    <xf numFmtId="0" fontId="28" fillId="0" borderId="74" xfId="0" applyFont="1" applyBorder="1" applyAlignment="1" applyProtection="1">
      <alignment horizontal="left" vertical="center" wrapText="1"/>
      <protection locked="0"/>
    </xf>
    <xf numFmtId="0" fontId="28" fillId="0" borderId="36" xfId="0" applyFont="1" applyBorder="1" applyAlignment="1" applyProtection="1">
      <alignment horizontal="left" vertical="center" wrapText="1"/>
      <protection locked="0"/>
    </xf>
    <xf numFmtId="0" fontId="8" fillId="4" borderId="12" xfId="0" applyFont="1" applyFill="1" applyBorder="1" applyAlignment="1">
      <alignment horizontal="center" vertical="center" wrapText="1"/>
    </xf>
    <xf numFmtId="0" fontId="8" fillId="4" borderId="63" xfId="0" applyFont="1" applyFill="1" applyBorder="1" applyAlignment="1">
      <alignment horizontal="center" vertical="center" wrapText="1"/>
    </xf>
    <xf numFmtId="0" fontId="28" fillId="0" borderId="37" xfId="0" applyFont="1" applyBorder="1" applyAlignment="1" applyProtection="1">
      <alignment horizontal="left" vertical="center" wrapText="1"/>
      <protection locked="0"/>
    </xf>
    <xf numFmtId="0" fontId="28" fillId="0" borderId="75" xfId="0" applyFont="1" applyBorder="1" applyAlignment="1" applyProtection="1">
      <alignment horizontal="left" vertical="center" wrapText="1"/>
      <protection locked="0"/>
    </xf>
    <xf numFmtId="0" fontId="28" fillId="0" borderId="38" xfId="0" applyFont="1" applyBorder="1" applyAlignment="1" applyProtection="1">
      <alignment horizontal="left" vertical="center" wrapText="1"/>
      <protection locked="0"/>
    </xf>
    <xf numFmtId="0" fontId="8" fillId="4" borderId="56" xfId="0" applyFont="1" applyFill="1" applyBorder="1" applyAlignment="1">
      <alignment horizontal="center" vertical="center" wrapText="1"/>
    </xf>
    <xf numFmtId="0" fontId="8" fillId="4" borderId="141" xfId="0" applyFont="1" applyFill="1" applyBorder="1" applyAlignment="1">
      <alignment horizontal="center" vertical="center" wrapText="1"/>
    </xf>
    <xf numFmtId="0" fontId="28" fillId="0" borderId="39" xfId="0" applyFont="1" applyBorder="1" applyAlignment="1" applyProtection="1">
      <alignment horizontal="left" vertical="center" wrapText="1"/>
      <protection locked="0"/>
    </xf>
    <xf numFmtId="0" fontId="28" fillId="0" borderId="78" xfId="0" applyFont="1" applyBorder="1" applyAlignment="1" applyProtection="1">
      <alignment horizontal="left" vertical="center" wrapText="1"/>
      <protection locked="0"/>
    </xf>
    <xf numFmtId="0" fontId="28" fillId="0" borderId="40" xfId="0" applyFont="1" applyBorder="1" applyAlignment="1" applyProtection="1">
      <alignment horizontal="left" vertical="center" wrapText="1"/>
      <protection locked="0"/>
    </xf>
    <xf numFmtId="0" fontId="43" fillId="5" borderId="0" xfId="0" applyFont="1" applyFill="1" applyAlignment="1">
      <alignment horizontal="center"/>
    </xf>
    <xf numFmtId="0" fontId="36" fillId="0" borderId="9" xfId="0" applyFont="1" applyBorder="1" applyAlignment="1">
      <alignment horizontal="left" vertical="center"/>
    </xf>
    <xf numFmtId="0" fontId="36" fillId="0" borderId="10" xfId="0" applyFont="1" applyBorder="1" applyAlignment="1">
      <alignment horizontal="left" vertical="center"/>
    </xf>
    <xf numFmtId="0" fontId="36" fillId="0" borderId="41" xfId="0" applyFont="1" applyBorder="1" applyAlignment="1">
      <alignment horizontal="left" vertical="center"/>
    </xf>
    <xf numFmtId="0" fontId="36" fillId="0" borderId="182" xfId="0" applyFont="1" applyBorder="1" applyAlignment="1">
      <alignment horizontal="left" vertical="center"/>
    </xf>
    <xf numFmtId="0" fontId="36" fillId="0" borderId="79" xfId="0" applyFont="1" applyBorder="1" applyAlignment="1">
      <alignment horizontal="left" vertical="center"/>
    </xf>
    <xf numFmtId="0" fontId="36" fillId="0" borderId="43" xfId="0" applyFont="1" applyBorder="1" applyAlignment="1">
      <alignment horizontal="left" vertical="center"/>
    </xf>
    <xf numFmtId="0" fontId="46" fillId="0" borderId="9" xfId="0" applyFont="1" applyBorder="1" applyAlignment="1">
      <alignment horizontal="left" vertical="center" wrapText="1"/>
    </xf>
    <xf numFmtId="0" fontId="46" fillId="0" borderId="10" xfId="0" applyFont="1" applyBorder="1" applyAlignment="1">
      <alignment horizontal="left" vertical="center" wrapText="1"/>
    </xf>
    <xf numFmtId="0" fontId="46" fillId="0" borderId="41" xfId="0" applyFont="1" applyBorder="1" applyAlignment="1">
      <alignment horizontal="left" vertical="center"/>
    </xf>
    <xf numFmtId="0" fontId="34" fillId="5" borderId="181" xfId="0" applyFont="1" applyFill="1" applyBorder="1" applyAlignment="1">
      <alignment horizontal="left" vertical="center" wrapText="1"/>
    </xf>
    <xf numFmtId="0" fontId="36" fillId="3" borderId="159" xfId="0" applyFont="1" applyFill="1" applyBorder="1" applyAlignment="1" applyProtection="1">
      <alignment horizontal="left" vertical="center"/>
      <protection locked="0"/>
    </xf>
    <xf numFmtId="0" fontId="36" fillId="3" borderId="180" xfId="0" applyFont="1" applyFill="1" applyBorder="1" applyAlignment="1" applyProtection="1">
      <alignment horizontal="left" vertical="center"/>
      <protection locked="0"/>
    </xf>
    <xf numFmtId="0" fontId="36" fillId="0" borderId="15" xfId="0" applyFont="1" applyBorder="1" applyAlignment="1">
      <alignment vertical="center" wrapText="1"/>
    </xf>
    <xf numFmtId="0" fontId="36" fillId="0" borderId="16" xfId="0" applyFont="1" applyBorder="1" applyAlignment="1">
      <alignment vertical="center" wrapText="1"/>
    </xf>
    <xf numFmtId="0" fontId="36" fillId="0" borderId="161" xfId="0" applyFont="1" applyBorder="1" applyAlignment="1">
      <alignment vertical="center" wrapText="1"/>
    </xf>
    <xf numFmtId="0" fontId="36" fillId="2" borderId="177" xfId="0" applyFont="1" applyFill="1" applyBorder="1" applyAlignment="1">
      <alignment horizontal="center" vertical="center"/>
    </xf>
    <xf numFmtId="0" fontId="36" fillId="2" borderId="53" xfId="0" applyFont="1" applyFill="1" applyBorder="1" applyAlignment="1">
      <alignment horizontal="center" vertical="center"/>
    </xf>
    <xf numFmtId="0" fontId="36" fillId="2" borderId="178" xfId="0" applyFont="1" applyFill="1" applyBorder="1" applyAlignment="1">
      <alignment horizontal="center" vertical="center"/>
    </xf>
    <xf numFmtId="0" fontId="36" fillId="2" borderId="7" xfId="0" applyFont="1" applyFill="1" applyBorder="1" applyAlignment="1">
      <alignment horizontal="center" vertical="center"/>
    </xf>
    <xf numFmtId="0" fontId="36" fillId="2" borderId="26" xfId="0" applyFont="1" applyFill="1" applyBorder="1" applyAlignment="1">
      <alignment horizontal="center" vertical="center"/>
    </xf>
    <xf numFmtId="0" fontId="36" fillId="2" borderId="129" xfId="0" applyFont="1" applyFill="1" applyBorder="1" applyAlignment="1">
      <alignment horizontal="center" vertical="center"/>
    </xf>
    <xf numFmtId="0" fontId="36" fillId="3" borderId="1" xfId="0" applyFont="1" applyFill="1" applyBorder="1" applyAlignment="1" applyProtection="1">
      <alignment horizontal="left" vertical="center"/>
      <protection locked="0"/>
    </xf>
    <xf numFmtId="0" fontId="36" fillId="3" borderId="21" xfId="0" applyFont="1" applyFill="1" applyBorder="1" applyAlignment="1" applyProtection="1">
      <alignment horizontal="left" vertical="center"/>
      <protection locked="0"/>
    </xf>
    <xf numFmtId="0" fontId="36" fillId="2" borderId="158" xfId="0" applyFont="1" applyFill="1" applyBorder="1" applyAlignment="1">
      <alignment horizontal="center" vertical="center"/>
    </xf>
    <xf numFmtId="0" fontId="36" fillId="2" borderId="19" xfId="0" applyFont="1" applyFill="1" applyBorder="1" applyAlignment="1">
      <alignment horizontal="center" vertical="center"/>
    </xf>
    <xf numFmtId="0" fontId="36" fillId="0" borderId="1" xfId="0" applyFont="1" applyBorder="1" applyAlignment="1">
      <alignment horizontal="left" vertical="center" wrapText="1"/>
    </xf>
    <xf numFmtId="0" fontId="51" fillId="4" borderId="0" xfId="0" applyFont="1" applyFill="1" applyAlignment="1">
      <alignment horizontal="left" vertical="center"/>
    </xf>
    <xf numFmtId="0" fontId="15" fillId="2" borderId="1"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8" xfId="0" applyFont="1" applyFill="1" applyBorder="1" applyAlignment="1">
      <alignment horizontal="center" vertical="center"/>
    </xf>
    <xf numFmtId="0" fontId="15" fillId="2" borderId="15" xfId="0" applyFont="1" applyFill="1" applyBorder="1" applyAlignment="1">
      <alignment horizontal="center" vertical="center"/>
    </xf>
    <xf numFmtId="0" fontId="12" fillId="4" borderId="15" xfId="0" applyFont="1" applyFill="1" applyBorder="1" applyAlignment="1">
      <alignment horizontal="center" vertical="center" textRotation="255" wrapText="1"/>
    </xf>
    <xf numFmtId="0" fontId="12" fillId="4" borderId="17" xfId="0" applyFont="1" applyFill="1" applyBorder="1" applyAlignment="1">
      <alignment horizontal="center" vertical="center" textRotation="255" wrapText="1"/>
    </xf>
    <xf numFmtId="0" fontId="8" fillId="4" borderId="15" xfId="0" applyFont="1" applyFill="1" applyBorder="1" applyAlignment="1">
      <alignment horizontal="center" vertical="center" textRotation="255" wrapText="1"/>
    </xf>
    <xf numFmtId="0" fontId="8" fillId="4" borderId="1" xfId="0" applyFont="1" applyFill="1" applyBorder="1" applyAlignment="1">
      <alignment horizontal="center" vertical="center" textRotation="255" wrapText="1"/>
    </xf>
    <xf numFmtId="0" fontId="8" fillId="4" borderId="16" xfId="0" applyFont="1" applyFill="1" applyBorder="1" applyAlignment="1">
      <alignment horizontal="center" vertical="center" textRotation="255" wrapText="1"/>
    </xf>
    <xf numFmtId="0" fontId="8" fillId="4" borderId="17" xfId="0" applyFont="1" applyFill="1" applyBorder="1" applyAlignment="1">
      <alignment horizontal="center" vertical="center" textRotation="255" wrapText="1"/>
    </xf>
    <xf numFmtId="0" fontId="8" fillId="4" borderId="32" xfId="0" applyFont="1" applyFill="1" applyBorder="1" applyAlignment="1">
      <alignment horizontal="center" vertical="center"/>
    </xf>
    <xf numFmtId="0" fontId="8" fillId="4" borderId="148" xfId="0" applyFont="1" applyFill="1" applyBorder="1" applyAlignment="1">
      <alignment horizontal="center" vertical="center"/>
    </xf>
    <xf numFmtId="0" fontId="8" fillId="4" borderId="136" xfId="0" applyFont="1" applyFill="1" applyBorder="1" applyAlignment="1">
      <alignment horizontal="center" vertical="center"/>
    </xf>
    <xf numFmtId="38" fontId="15" fillId="0" borderId="139" xfId="1" applyFont="1" applyFill="1" applyBorder="1">
      <alignment vertical="center"/>
    </xf>
    <xf numFmtId="38" fontId="8" fillId="6" borderId="188" xfId="1" applyFont="1" applyFill="1" applyBorder="1">
      <alignment vertical="center"/>
    </xf>
    <xf numFmtId="0" fontId="37" fillId="5" borderId="0" xfId="0" applyFont="1" applyFill="1" applyAlignment="1">
      <alignment horizontal="center"/>
    </xf>
  </cellXfs>
  <cellStyles count="2">
    <cellStyle name="桁区切り" xfId="1" builtinId="6"/>
    <cellStyle name="標準" xfId="0" builtinId="0"/>
  </cellStyles>
  <dxfs count="115">
    <dxf>
      <fill>
        <patternFill patternType="lightUp">
          <fgColor theme="1"/>
        </patternFill>
      </fill>
    </dxf>
    <dxf>
      <fill>
        <patternFill>
          <bgColor theme="7" tint="0.79998168889431442"/>
        </patternFill>
      </fill>
    </dxf>
    <dxf>
      <fill>
        <patternFill>
          <bgColor theme="7" tint="0.79998168889431442"/>
        </patternFill>
      </fill>
    </dxf>
    <dxf>
      <fill>
        <patternFill patternType="darkGrid">
          <fgColor theme="1" tint="0.499984740745262"/>
        </patternFill>
      </fill>
    </dxf>
    <dxf>
      <fill>
        <patternFill patternType="darkGrid">
          <fgColor theme="1" tint="0.499984740745262"/>
        </patternFill>
      </fill>
    </dxf>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bata\Downloads\R7_ab_4567.xlsx" TargetMode="External"/><Relationship Id="rId1" Type="http://schemas.openxmlformats.org/officeDocument/2006/relationships/externalLinkPath" Target="R7_ab_45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4-1_棟番号1"/>
      <sheetName val="様式4-1_棟番号2"/>
      <sheetName val="様式4-1_棟番号3"/>
      <sheetName val="様式4-1_棟番号4"/>
      <sheetName val="様式4-1_棟番号5"/>
      <sheetName val="様式4-1_棟番号6"/>
      <sheetName val="様式4-1_棟番号7"/>
      <sheetName val="様式4-1_棟番号8"/>
      <sheetName val="様式4-1_棟番号9"/>
      <sheetName val="様式4-1_棟番号10"/>
      <sheetName val="様式4-2"/>
      <sheetName val="様式5"/>
      <sheetName val="様式6-1"/>
      <sheetName val="様式6-2"/>
      <sheetName val="様式7"/>
    </sheetNames>
    <sheetDataSet>
      <sheetData sheetId="0"/>
      <sheetData sheetId="1"/>
      <sheetData sheetId="2"/>
      <sheetData sheetId="3"/>
      <sheetData sheetId="4"/>
      <sheetData sheetId="5"/>
      <sheetData sheetId="6"/>
      <sheetData sheetId="7"/>
      <sheetData sheetId="8"/>
      <sheetData sheetId="9"/>
      <sheetData sheetId="10">
        <row r="9">
          <cell r="G9" t="str">
            <v/>
          </cell>
          <cell r="O9" t="str">
            <v/>
          </cell>
          <cell r="P9" t="str">
            <v/>
          </cell>
        </row>
        <row r="10">
          <cell r="G10" t="str">
            <v/>
          </cell>
          <cell r="O10" t="str">
            <v/>
          </cell>
          <cell r="P10" t="str">
            <v/>
          </cell>
        </row>
        <row r="11">
          <cell r="G11" t="str">
            <v/>
          </cell>
          <cell r="O11" t="str">
            <v/>
          </cell>
          <cell r="P11" t="str">
            <v/>
          </cell>
        </row>
        <row r="12">
          <cell r="G12" t="str">
            <v/>
          </cell>
          <cell r="O12" t="str">
            <v/>
          </cell>
          <cell r="P12" t="str">
            <v/>
          </cell>
        </row>
        <row r="13">
          <cell r="G13" t="str">
            <v/>
          </cell>
          <cell r="O13" t="str">
            <v/>
          </cell>
          <cell r="P13" t="str">
            <v/>
          </cell>
        </row>
        <row r="14">
          <cell r="G14" t="str">
            <v/>
          </cell>
          <cell r="O14" t="str">
            <v/>
          </cell>
          <cell r="P14" t="str">
            <v/>
          </cell>
        </row>
        <row r="15">
          <cell r="G15" t="str">
            <v/>
          </cell>
          <cell r="O15" t="str">
            <v/>
          </cell>
          <cell r="P15" t="str">
            <v/>
          </cell>
        </row>
        <row r="16">
          <cell r="G16" t="str">
            <v/>
          </cell>
          <cell r="O16" t="str">
            <v/>
          </cell>
          <cell r="P16" t="str">
            <v/>
          </cell>
        </row>
        <row r="17">
          <cell r="G17" t="str">
            <v/>
          </cell>
          <cell r="O17" t="str">
            <v/>
          </cell>
          <cell r="P17" t="str">
            <v/>
          </cell>
        </row>
        <row r="18">
          <cell r="G18" t="str">
            <v/>
          </cell>
          <cell r="O18" t="str">
            <v/>
          </cell>
          <cell r="P18" t="str">
            <v/>
          </cell>
        </row>
      </sheetData>
      <sheetData sheetId="11"/>
      <sheetData sheetId="12"/>
      <sheetData sheetId="13"/>
      <sheetData sheetId="14"/>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A654E-12D5-4FB4-B339-61FE9D46C587}">
  <sheetPr>
    <pageSetUpPr fitToPage="1"/>
  </sheetPr>
  <dimension ref="A1:AC48"/>
  <sheetViews>
    <sheetView tabSelected="1" view="pageBreakPreview" zoomScaleNormal="100" zoomScaleSheetLayoutView="100" workbookViewId="0"/>
  </sheetViews>
  <sheetFormatPr defaultColWidth="8.875" defaultRowHeight="15.75"/>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62" t="s">
        <v>0</v>
      </c>
      <c r="H1" s="362"/>
      <c r="I1" s="362"/>
      <c r="J1" s="362"/>
      <c r="K1" s="362"/>
      <c r="L1" s="362"/>
    </row>
    <row r="2" spans="1:24" ht="16.5">
      <c r="A2" s="3"/>
      <c r="B2" s="3"/>
      <c r="C2" s="3"/>
      <c r="D2" s="3"/>
      <c r="E2" s="3"/>
      <c r="F2" s="3"/>
      <c r="G2" s="363" t="s">
        <v>212</v>
      </c>
      <c r="H2" s="363"/>
      <c r="I2" s="363"/>
      <c r="J2" s="363"/>
      <c r="K2" s="363"/>
      <c r="L2" s="363"/>
    </row>
    <row r="3" spans="1:24" ht="20.100000000000001" customHeight="1">
      <c r="A3" s="364" t="s">
        <v>1</v>
      </c>
      <c r="B3" s="364"/>
      <c r="C3" s="364"/>
      <c r="D3" s="364"/>
      <c r="E3" s="364"/>
      <c r="F3" s="364"/>
      <c r="G3" s="364"/>
      <c r="H3" s="364"/>
      <c r="I3" s="364"/>
      <c r="J3" s="364"/>
      <c r="K3" s="364"/>
      <c r="L3" s="364"/>
      <c r="M3" s="364"/>
      <c r="N3" s="364"/>
      <c r="O3" s="364"/>
      <c r="P3" s="364"/>
      <c r="Q3" s="364"/>
      <c r="R3" s="364"/>
      <c r="S3" s="364"/>
      <c r="T3" s="364"/>
      <c r="U3" s="364"/>
      <c r="V3" s="364"/>
      <c r="W3" s="364"/>
      <c r="X3" s="364"/>
    </row>
    <row r="4" spans="1:24" ht="8.1" customHeight="1" thickBot="1">
      <c r="A4" s="7"/>
      <c r="B4" s="7"/>
      <c r="C4" s="7"/>
      <c r="D4" s="7"/>
      <c r="E4" s="7"/>
      <c r="F4" s="7"/>
      <c r="G4" s="7"/>
      <c r="H4" s="7"/>
      <c r="I4" s="7"/>
      <c r="J4" s="7"/>
      <c r="K4" s="7"/>
      <c r="L4" s="7"/>
    </row>
    <row r="5" spans="1:24" ht="24" customHeight="1" thickBot="1">
      <c r="A5" s="354" t="s">
        <v>2</v>
      </c>
      <c r="B5" s="355"/>
      <c r="C5" s="355"/>
      <c r="D5" s="8">
        <v>1</v>
      </c>
      <c r="E5" s="16" t="s">
        <v>3</v>
      </c>
      <c r="F5" s="365"/>
      <c r="G5" s="366"/>
      <c r="H5" s="366"/>
      <c r="I5" s="366"/>
      <c r="J5" s="366"/>
      <c r="K5" s="366"/>
      <c r="L5" s="367"/>
      <c r="M5" s="9"/>
    </row>
    <row r="6" spans="1:24" ht="8.1" customHeight="1" thickBot="1">
      <c r="A6" s="7"/>
      <c r="B6" s="7"/>
      <c r="C6" s="7"/>
      <c r="D6" s="7"/>
      <c r="E6" s="7"/>
      <c r="F6" s="7"/>
      <c r="G6" s="58"/>
      <c r="H6" s="58"/>
      <c r="I6" s="7"/>
      <c r="J6" s="7"/>
      <c r="K6" s="7"/>
      <c r="L6" s="7"/>
    </row>
    <row r="7" spans="1:24" ht="24" customHeight="1">
      <c r="A7" s="354" t="s">
        <v>4</v>
      </c>
      <c r="B7" s="355"/>
      <c r="C7" s="355"/>
      <c r="D7" s="256"/>
      <c r="E7" s="269" t="s">
        <v>5</v>
      </c>
      <c r="F7" s="263"/>
      <c r="G7" s="356"/>
      <c r="H7" s="357"/>
      <c r="I7" s="357"/>
      <c r="J7" s="357"/>
      <c r="K7" s="357"/>
      <c r="L7" s="358"/>
      <c r="N7" s="2" t="s">
        <v>6</v>
      </c>
      <c r="O7" s="2" t="s">
        <v>7</v>
      </c>
      <c r="P7" s="2" t="s">
        <v>8</v>
      </c>
      <c r="Q7" s="2" t="s">
        <v>9</v>
      </c>
    </row>
    <row r="8" spans="1:24" ht="24" customHeight="1">
      <c r="A8" s="337" t="s">
        <v>10</v>
      </c>
      <c r="B8" s="338"/>
      <c r="C8" s="302"/>
      <c r="D8" s="167" t="s">
        <v>11</v>
      </c>
      <c r="E8" s="275" t="s">
        <v>12</v>
      </c>
      <c r="F8" s="263"/>
      <c r="G8" s="331"/>
      <c r="H8" s="332"/>
      <c r="I8" s="332"/>
      <c r="J8" s="332"/>
      <c r="K8" s="332"/>
      <c r="L8" s="333"/>
      <c r="U8" s="5"/>
      <c r="V8" s="5"/>
      <c r="W8" s="5"/>
      <c r="X8" s="5"/>
    </row>
    <row r="9" spans="1:24" ht="24" customHeight="1">
      <c r="A9" s="303"/>
      <c r="B9" s="339"/>
      <c r="C9" s="304"/>
      <c r="D9" s="167" t="s">
        <v>188</v>
      </c>
      <c r="E9" s="275" t="s">
        <v>189</v>
      </c>
      <c r="F9" s="257"/>
      <c r="G9" s="359"/>
      <c r="H9" s="360"/>
      <c r="I9" s="360"/>
      <c r="J9" s="360"/>
      <c r="K9" s="360"/>
      <c r="L9" s="361"/>
      <c r="N9" s="2" t="s">
        <v>190</v>
      </c>
      <c r="O9" s="2" t="s">
        <v>191</v>
      </c>
      <c r="P9" s="2" t="s">
        <v>192</v>
      </c>
      <c r="Q9" s="2" t="s">
        <v>193</v>
      </c>
      <c r="R9" s="2" t="s">
        <v>21</v>
      </c>
      <c r="U9" s="5"/>
      <c r="V9" s="5"/>
      <c r="W9" s="5"/>
      <c r="X9" s="5"/>
    </row>
    <row r="10" spans="1:24" ht="24" customHeight="1">
      <c r="A10" s="303"/>
      <c r="B10" s="339"/>
      <c r="C10" s="304"/>
      <c r="D10" s="167" t="s">
        <v>13</v>
      </c>
      <c r="E10" s="275" t="s">
        <v>14</v>
      </c>
      <c r="F10" s="257"/>
      <c r="G10" s="359"/>
      <c r="H10" s="360"/>
      <c r="I10" s="360"/>
      <c r="J10" s="360"/>
      <c r="K10" s="360"/>
      <c r="L10" s="361"/>
      <c r="U10" s="5"/>
      <c r="V10" s="5"/>
      <c r="W10" s="5"/>
      <c r="X10" s="5"/>
    </row>
    <row r="11" spans="1:24" ht="24" customHeight="1">
      <c r="A11" s="303"/>
      <c r="B11" s="339"/>
      <c r="C11" s="304"/>
      <c r="D11" s="167" t="s">
        <v>15</v>
      </c>
      <c r="E11" s="269" t="s">
        <v>16</v>
      </c>
      <c r="F11" s="263"/>
      <c r="G11" s="340"/>
      <c r="H11" s="341"/>
      <c r="I11" s="351" t="s">
        <v>17</v>
      </c>
      <c r="J11" s="352"/>
      <c r="K11" s="352"/>
      <c r="L11" s="353"/>
      <c r="U11" s="5"/>
      <c r="V11" s="5"/>
      <c r="W11" s="5"/>
      <c r="X11" s="5"/>
    </row>
    <row r="12" spans="1:24" ht="20.100000000000001" customHeight="1">
      <c r="A12" s="303"/>
      <c r="B12" s="339"/>
      <c r="C12" s="304"/>
      <c r="D12" s="308" t="s">
        <v>194</v>
      </c>
      <c r="E12" s="279" t="s">
        <v>18</v>
      </c>
      <c r="F12" s="280"/>
      <c r="G12" s="328"/>
      <c r="H12" s="329"/>
      <c r="I12" s="329"/>
      <c r="J12" s="329"/>
      <c r="K12" s="329"/>
      <c r="L12" s="330"/>
      <c r="N12" s="2" t="s">
        <v>19</v>
      </c>
      <c r="O12" s="2" t="s">
        <v>20</v>
      </c>
      <c r="P12" s="2" t="s">
        <v>21</v>
      </c>
    </row>
    <row r="13" spans="1:24" ht="20.100000000000001" customHeight="1">
      <c r="A13" s="303"/>
      <c r="B13" s="339"/>
      <c r="C13" s="304"/>
      <c r="D13" s="268"/>
      <c r="E13" s="284" t="str">
        <f>"（"&amp;IF($G12=$N12,"土地の所有者",IF($G12=$O12,"土地の所有者",IF($G12="","土地の所有者、その他の内容","その他の内容")))&amp;"）"</f>
        <v>（土地の所有者、その他の内容）</v>
      </c>
      <c r="F13" s="285"/>
      <c r="G13" s="286"/>
      <c r="H13" s="287"/>
      <c r="I13" s="287"/>
      <c r="J13" s="287"/>
      <c r="K13" s="287"/>
      <c r="L13" s="288"/>
    </row>
    <row r="14" spans="1:24" ht="20.100000000000001" customHeight="1">
      <c r="A14" s="303"/>
      <c r="B14" s="339"/>
      <c r="C14" s="304"/>
      <c r="D14" s="268" t="s">
        <v>22</v>
      </c>
      <c r="E14" s="279" t="str">
        <f>IF($G12=$N12,"[取得済み,取得予定]",IF($G12=$O12,"[借地契約済み,借地契約予定]","[取得済み,取得予定,借地契約済み,借地契約予定]"))&amp;"　から選択"</f>
        <v>[取得済み,取得予定,借地契約済み,借地契約予定]　から選択</v>
      </c>
      <c r="F14" s="280"/>
      <c r="G14" s="281"/>
      <c r="H14" s="282"/>
      <c r="I14" s="282"/>
      <c r="J14" s="282"/>
      <c r="K14" s="282"/>
      <c r="L14" s="283"/>
      <c r="N14" s="2" t="str">
        <f>IF($G12=$N12,"取得済み",IF($G12=$O12,"借地契約済み",""))</f>
        <v/>
      </c>
      <c r="O14" s="2" t="str">
        <f>IF($G12=$N12,"取得予定",IF($G12=$O12,"借地契約予定",""))</f>
        <v/>
      </c>
    </row>
    <row r="15" spans="1:24" ht="20.100000000000001" customHeight="1">
      <c r="A15" s="303"/>
      <c r="B15" s="339"/>
      <c r="C15" s="304"/>
      <c r="D15" s="268"/>
      <c r="E15" s="284"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285"/>
      <c r="G15" s="348"/>
      <c r="H15" s="349"/>
      <c r="I15" s="17" t="s">
        <v>23</v>
      </c>
      <c r="J15" s="350"/>
      <c r="K15" s="349"/>
      <c r="L15" s="18" t="s">
        <v>24</v>
      </c>
    </row>
    <row r="16" spans="1:24" ht="36">
      <c r="A16" s="303"/>
      <c r="B16" s="339"/>
      <c r="C16" s="304"/>
      <c r="D16" s="110" t="s">
        <v>195</v>
      </c>
      <c r="E16" s="257" t="s">
        <v>196</v>
      </c>
      <c r="F16" s="264"/>
      <c r="G16" s="334"/>
      <c r="H16" s="335"/>
      <c r="I16" s="335"/>
      <c r="J16" s="335"/>
      <c r="K16" s="335"/>
      <c r="L16" s="336"/>
      <c r="N16" s="2" t="s">
        <v>181</v>
      </c>
      <c r="O16" s="2" t="s">
        <v>197</v>
      </c>
      <c r="P16" s="2" t="s">
        <v>198</v>
      </c>
      <c r="Q16" s="2" t="s">
        <v>199</v>
      </c>
    </row>
    <row r="17" spans="1:29" ht="36">
      <c r="A17" s="303"/>
      <c r="B17" s="339"/>
      <c r="C17" s="304"/>
      <c r="D17" s="110" t="s">
        <v>200</v>
      </c>
      <c r="E17" s="257" t="s">
        <v>196</v>
      </c>
      <c r="F17" s="264"/>
      <c r="G17" s="334"/>
      <c r="H17" s="335"/>
      <c r="I17" s="335"/>
      <c r="J17" s="335"/>
      <c r="K17" s="335"/>
      <c r="L17" s="336"/>
      <c r="N17" s="2" t="s">
        <v>181</v>
      </c>
      <c r="O17" s="2" t="s">
        <v>197</v>
      </c>
      <c r="P17" s="2" t="s">
        <v>198</v>
      </c>
      <c r="Q17" s="2" t="s">
        <v>199</v>
      </c>
    </row>
    <row r="18" spans="1:29" ht="84">
      <c r="A18" s="303"/>
      <c r="B18" s="339"/>
      <c r="C18" s="304"/>
      <c r="D18" s="110" t="s">
        <v>201</v>
      </c>
      <c r="E18" s="257" t="s">
        <v>196</v>
      </c>
      <c r="F18" s="264"/>
      <c r="G18" s="334"/>
      <c r="H18" s="335"/>
      <c r="I18" s="335"/>
      <c r="J18" s="335"/>
      <c r="K18" s="335"/>
      <c r="L18" s="336"/>
      <c r="N18" s="2" t="s">
        <v>181</v>
      </c>
      <c r="O18" s="2" t="s">
        <v>197</v>
      </c>
      <c r="P18" s="2" t="s">
        <v>198</v>
      </c>
      <c r="Q18" s="2" t="s">
        <v>199</v>
      </c>
    </row>
    <row r="19" spans="1:29" ht="72">
      <c r="A19" s="303"/>
      <c r="B19" s="339"/>
      <c r="C19" s="304"/>
      <c r="D19" s="110" t="s">
        <v>202</v>
      </c>
      <c r="E19" s="257" t="s">
        <v>196</v>
      </c>
      <c r="F19" s="264"/>
      <c r="G19" s="334"/>
      <c r="H19" s="335"/>
      <c r="I19" s="335"/>
      <c r="J19" s="335"/>
      <c r="K19" s="335"/>
      <c r="L19" s="336"/>
      <c r="N19" s="2" t="s">
        <v>181</v>
      </c>
      <c r="O19" s="2" t="s">
        <v>197</v>
      </c>
      <c r="P19" s="2" t="s">
        <v>198</v>
      </c>
      <c r="Q19" s="2" t="s">
        <v>199</v>
      </c>
    </row>
    <row r="20" spans="1:29" ht="20.100000000000001" customHeight="1">
      <c r="A20" s="337" t="s">
        <v>25</v>
      </c>
      <c r="B20" s="338"/>
      <c r="C20" s="302"/>
      <c r="D20" s="167" t="s">
        <v>26</v>
      </c>
      <c r="E20" s="269" t="s">
        <v>27</v>
      </c>
      <c r="F20" s="263"/>
      <c r="G20" s="59" t="s">
        <v>28</v>
      </c>
      <c r="H20" s="45"/>
      <c r="I20" s="52" t="s">
        <v>29</v>
      </c>
      <c r="J20" s="53" t="s">
        <v>30</v>
      </c>
      <c r="K20" s="54"/>
      <c r="L20" s="55" t="s">
        <v>29</v>
      </c>
    </row>
    <row r="21" spans="1:29" ht="20.100000000000001" customHeight="1">
      <c r="A21" s="303"/>
      <c r="B21" s="339"/>
      <c r="C21" s="304"/>
      <c r="D21" s="167" t="s">
        <v>31</v>
      </c>
      <c r="E21" s="269" t="s">
        <v>32</v>
      </c>
      <c r="F21" s="263"/>
      <c r="G21" s="340"/>
      <c r="H21" s="341"/>
      <c r="I21" s="342" t="s">
        <v>17</v>
      </c>
      <c r="J21" s="343"/>
      <c r="K21" s="343"/>
      <c r="L21" s="344"/>
      <c r="U21" s="5"/>
      <c r="V21" s="5"/>
      <c r="W21" s="5"/>
      <c r="X21" s="5"/>
    </row>
    <row r="22" spans="1:29" ht="20.100000000000001" customHeight="1">
      <c r="A22" s="303"/>
      <c r="B22" s="339"/>
      <c r="C22" s="304"/>
      <c r="D22" s="167" t="str">
        <f>"着工"&amp;IF($G$7&lt;&gt;$N$7,"","（予定）")&amp;"年月"&amp;IF(OR($G$7=$O$7,$G$7=$P$7),"（当初）","")</f>
        <v>着工年月</v>
      </c>
      <c r="E22" s="345" t="s">
        <v>33</v>
      </c>
      <c r="F22" s="263"/>
      <c r="G22" s="270"/>
      <c r="H22" s="271"/>
      <c r="I22" s="50" t="s">
        <v>23</v>
      </c>
      <c r="J22" s="346"/>
      <c r="K22" s="347"/>
      <c r="L22" s="20" t="s">
        <v>24</v>
      </c>
      <c r="U22" s="5"/>
      <c r="V22" s="5"/>
      <c r="W22" s="5"/>
      <c r="X22" s="5"/>
    </row>
    <row r="23" spans="1:29" ht="20.100000000000001" customHeight="1">
      <c r="A23" s="303"/>
      <c r="B23" s="339"/>
      <c r="C23" s="304"/>
      <c r="D23" s="167" t="str">
        <f>"竣工"&amp;IF($G$7&lt;&gt;$N$7,"","（予定）")&amp;"年月"&amp;IF(OR($G$7=$O$7,$G$7=$P$7),"（当初）","")</f>
        <v>竣工年月</v>
      </c>
      <c r="E23" s="284" t="s">
        <v>33</v>
      </c>
      <c r="F23" s="285"/>
      <c r="G23" s="294"/>
      <c r="H23" s="295"/>
      <c r="I23" s="19" t="s">
        <v>23</v>
      </c>
      <c r="J23" s="326"/>
      <c r="K23" s="327"/>
      <c r="L23" s="51" t="s">
        <v>24</v>
      </c>
      <c r="U23" s="5"/>
      <c r="V23" s="5"/>
      <c r="W23" s="5"/>
      <c r="X23" s="5"/>
    </row>
    <row r="24" spans="1:29" ht="20.100000000000001" customHeight="1">
      <c r="A24" s="303"/>
      <c r="B24" s="339"/>
      <c r="C24" s="304"/>
      <c r="D24" s="268" t="s">
        <v>34</v>
      </c>
      <c r="E24" s="279" t="s">
        <v>35</v>
      </c>
      <c r="F24" s="280"/>
      <c r="G24" s="328"/>
      <c r="H24" s="329"/>
      <c r="I24" s="329"/>
      <c r="J24" s="329"/>
      <c r="K24" s="329"/>
      <c r="L24" s="330"/>
      <c r="N24" s="2" t="s">
        <v>36</v>
      </c>
      <c r="O24" s="2" t="s">
        <v>37</v>
      </c>
      <c r="P24" s="2" t="s">
        <v>38</v>
      </c>
      <c r="Q24" s="2" t="s">
        <v>39</v>
      </c>
    </row>
    <row r="25" spans="1:29" ht="20.100000000000001" customHeight="1">
      <c r="A25" s="303"/>
      <c r="B25" s="339"/>
      <c r="C25" s="304"/>
      <c r="D25" s="268"/>
      <c r="E25" s="284" t="s">
        <v>40</v>
      </c>
      <c r="F25" s="285"/>
      <c r="G25" s="331"/>
      <c r="H25" s="332"/>
      <c r="I25" s="332"/>
      <c r="J25" s="332"/>
      <c r="K25" s="332"/>
      <c r="L25" s="333"/>
    </row>
    <row r="26" spans="1:29" ht="39" customHeight="1">
      <c r="A26" s="303"/>
      <c r="B26" s="339"/>
      <c r="C26" s="304"/>
      <c r="D26" s="110" t="s">
        <v>220</v>
      </c>
      <c r="E26" s="257" t="s">
        <v>221</v>
      </c>
      <c r="F26" s="264"/>
      <c r="G26" s="311"/>
      <c r="H26" s="312"/>
      <c r="I26" s="312"/>
      <c r="J26" s="312"/>
      <c r="K26" s="312"/>
      <c r="L26" s="313"/>
      <c r="N26" s="2" t="s">
        <v>222</v>
      </c>
      <c r="O26" s="2" t="s">
        <v>223</v>
      </c>
      <c r="P26" s="2" t="s">
        <v>224</v>
      </c>
      <c r="U26" s="1"/>
      <c r="V26" s="1"/>
      <c r="W26" s="1"/>
      <c r="X26" s="1"/>
      <c r="Y26" s="1"/>
      <c r="Z26" s="1"/>
      <c r="AA26" s="1"/>
      <c r="AB26" s="1"/>
      <c r="AC26" s="1"/>
    </row>
    <row r="27" spans="1:29" ht="32.1" customHeight="1">
      <c r="A27" s="303"/>
      <c r="B27" s="339"/>
      <c r="C27" s="304"/>
      <c r="D27" s="10" t="s">
        <v>41</v>
      </c>
      <c r="E27" s="275" t="s">
        <v>168</v>
      </c>
      <c r="F27" s="257"/>
      <c r="G27" s="314"/>
      <c r="H27" s="315"/>
      <c r="I27" s="315"/>
      <c r="J27" s="315"/>
      <c r="K27" s="315"/>
      <c r="L27" s="316"/>
      <c r="N27" s="2" t="s">
        <v>42</v>
      </c>
      <c r="O27" s="2" t="s">
        <v>43</v>
      </c>
      <c r="P27" s="2" t="s">
        <v>169</v>
      </c>
      <c r="U27" s="1"/>
      <c r="V27" s="1"/>
      <c r="W27" s="1"/>
      <c r="X27" s="1"/>
      <c r="Y27" s="1"/>
      <c r="Z27" s="1"/>
      <c r="AA27" s="1"/>
      <c r="AB27" s="1"/>
      <c r="AC27" s="1"/>
    </row>
    <row r="28" spans="1:29" ht="20.100000000000001" customHeight="1">
      <c r="A28" s="303"/>
      <c r="B28" s="339"/>
      <c r="C28" s="304"/>
      <c r="D28" s="317" t="s">
        <v>44</v>
      </c>
      <c r="E28" s="319" t="s">
        <v>45</v>
      </c>
      <c r="F28" s="320"/>
      <c r="G28" s="321"/>
      <c r="H28" s="322"/>
      <c r="I28" s="322"/>
      <c r="J28" s="322"/>
      <c r="K28" s="322"/>
      <c r="L28" s="323"/>
      <c r="N28" s="2" t="s">
        <v>46</v>
      </c>
      <c r="O28" s="2" t="s">
        <v>47</v>
      </c>
      <c r="U28" s="1"/>
      <c r="V28" s="1"/>
      <c r="W28" s="1"/>
      <c r="X28" s="1"/>
      <c r="Y28" s="1"/>
      <c r="Z28" s="1"/>
      <c r="AA28" s="1"/>
      <c r="AB28" s="1"/>
      <c r="AC28" s="1"/>
    </row>
    <row r="29" spans="1:29" ht="20.100000000000001" customHeight="1">
      <c r="A29" s="303"/>
      <c r="B29" s="339"/>
      <c r="C29" s="304"/>
      <c r="D29" s="318"/>
      <c r="E29" s="324" t="s">
        <v>48</v>
      </c>
      <c r="F29" s="325"/>
      <c r="G29" s="286"/>
      <c r="H29" s="287"/>
      <c r="I29" s="287"/>
      <c r="J29" s="287"/>
      <c r="K29" s="287"/>
      <c r="L29" s="288"/>
      <c r="U29" s="1"/>
      <c r="V29" s="1"/>
      <c r="W29" s="1"/>
      <c r="X29" s="1"/>
      <c r="Y29" s="1"/>
      <c r="Z29" s="1"/>
      <c r="AA29" s="1"/>
      <c r="AB29" s="1"/>
      <c r="AC29" s="1"/>
    </row>
    <row r="30" spans="1:29" ht="20.100000000000001" customHeight="1">
      <c r="A30" s="303"/>
      <c r="B30" s="339"/>
      <c r="C30" s="304"/>
      <c r="D30" s="308" t="s">
        <v>194</v>
      </c>
      <c r="E30" s="279" t="s">
        <v>49</v>
      </c>
      <c r="F30" s="280"/>
      <c r="G30" s="281"/>
      <c r="H30" s="282"/>
      <c r="I30" s="282"/>
      <c r="J30" s="282"/>
      <c r="K30" s="282"/>
      <c r="L30" s="283"/>
      <c r="N30" s="2" t="s">
        <v>50</v>
      </c>
      <c r="O30" s="2" t="s">
        <v>51</v>
      </c>
      <c r="P30" s="60" t="s">
        <v>39</v>
      </c>
      <c r="U30" s="1"/>
      <c r="V30" s="1"/>
      <c r="W30" s="1"/>
      <c r="X30" s="1"/>
      <c r="Y30" s="1"/>
      <c r="Z30" s="1"/>
      <c r="AA30" s="1"/>
      <c r="AB30" s="1"/>
      <c r="AC30" s="1"/>
    </row>
    <row r="31" spans="1:29" ht="20.100000000000001" customHeight="1">
      <c r="A31" s="303"/>
      <c r="B31" s="339"/>
      <c r="C31" s="304"/>
      <c r="D31" s="268"/>
      <c r="E31" s="284" t="str">
        <f>"（"&amp;IF($G30=$N30,"建物の所有者",IF($G30=$O30,"建物の所有者",IF($G30="","建物の所有者、その他の内容","その他の内容")))&amp;"）"</f>
        <v>（建物の所有者、その他の内容）</v>
      </c>
      <c r="F31" s="285"/>
      <c r="G31" s="286"/>
      <c r="H31" s="287"/>
      <c r="I31" s="287"/>
      <c r="J31" s="287"/>
      <c r="K31" s="287"/>
      <c r="L31" s="288"/>
    </row>
    <row r="32" spans="1:29" ht="20.100000000000001" customHeight="1">
      <c r="A32" s="303"/>
      <c r="B32" s="339"/>
      <c r="C32" s="304"/>
      <c r="D32" s="268" t="s">
        <v>22</v>
      </c>
      <c r="E32" s="279" t="str">
        <f>IF($G30=$N30,"[取得済み,取得予定]",IF($G30=$O30,"[賃貸借契約済み,賃貸借契約予定]","[取得済み,取得予定,賃貸借契約済み,賃貸借契約予定]"))&amp;"　から選択"</f>
        <v>[取得済み,取得予定,賃貸借契約済み,賃貸借契約予定]　から選択</v>
      </c>
      <c r="F32" s="280"/>
      <c r="G32" s="281"/>
      <c r="H32" s="282"/>
      <c r="I32" s="282"/>
      <c r="J32" s="282"/>
      <c r="K32" s="282"/>
      <c r="L32" s="283"/>
      <c r="N32" s="2" t="str">
        <f>IF($G30=$N30,"取得済み",IF($G30=$O30,"賃貸借契約済み",""))</f>
        <v/>
      </c>
      <c r="O32" s="2" t="str">
        <f>IF($G30=$N30,"取得予定",IF($G30=$O30,"賃貸借契約予定",""))</f>
        <v/>
      </c>
    </row>
    <row r="33" spans="1:24" ht="20.100000000000001" customHeight="1">
      <c r="A33" s="303"/>
      <c r="B33" s="339"/>
      <c r="C33" s="304"/>
      <c r="D33" s="268"/>
      <c r="E33" s="284"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285"/>
      <c r="G33" s="309"/>
      <c r="H33" s="310"/>
      <c r="I33" s="56" t="s">
        <v>23</v>
      </c>
      <c r="J33" s="299"/>
      <c r="K33" s="300"/>
      <c r="L33" s="57" t="s">
        <v>24</v>
      </c>
    </row>
    <row r="34" spans="1:24" ht="20.100000000000001" customHeight="1">
      <c r="A34" s="11"/>
      <c r="B34" s="301" t="s">
        <v>52</v>
      </c>
      <c r="C34" s="302"/>
      <c r="D34" s="167" t="s">
        <v>53</v>
      </c>
      <c r="E34" s="269" t="s">
        <v>54</v>
      </c>
      <c r="F34" s="263"/>
      <c r="G34" s="305"/>
      <c r="H34" s="306"/>
      <c r="I34" s="306"/>
      <c r="J34" s="306"/>
      <c r="K34" s="306"/>
      <c r="L34" s="307"/>
      <c r="N34" s="2" t="s">
        <v>55</v>
      </c>
      <c r="O34" s="2" t="s">
        <v>56</v>
      </c>
      <c r="U34" s="5"/>
      <c r="V34" s="5"/>
      <c r="W34" s="5"/>
      <c r="X34" s="5"/>
    </row>
    <row r="35" spans="1:24" ht="20.100000000000001" customHeight="1">
      <c r="A35" s="11"/>
      <c r="B35" s="303"/>
      <c r="C35" s="304"/>
      <c r="D35" s="167" t="s">
        <v>57</v>
      </c>
      <c r="E35" s="269" t="s">
        <v>58</v>
      </c>
      <c r="F35" s="263"/>
      <c r="G35" s="305"/>
      <c r="H35" s="306"/>
      <c r="I35" s="306"/>
      <c r="J35" s="306"/>
      <c r="K35" s="306"/>
      <c r="L35" s="307"/>
      <c r="N35" s="15" t="s">
        <v>59</v>
      </c>
      <c r="O35" s="15" t="s">
        <v>60</v>
      </c>
      <c r="P35" s="2" t="s">
        <v>61</v>
      </c>
      <c r="U35" s="5"/>
      <c r="V35" s="5"/>
      <c r="W35" s="5"/>
      <c r="X35" s="5"/>
    </row>
    <row r="36" spans="1:24" ht="28.15" customHeight="1">
      <c r="A36" s="11"/>
      <c r="B36" s="11"/>
      <c r="C36" s="289" t="s">
        <v>62</v>
      </c>
      <c r="D36" s="167" t="s">
        <v>63</v>
      </c>
      <c r="E36" s="269" t="s">
        <v>64</v>
      </c>
      <c r="F36" s="263"/>
      <c r="G36" s="294"/>
      <c r="H36" s="295"/>
      <c r="I36" s="296" t="s">
        <v>65</v>
      </c>
      <c r="J36" s="297"/>
      <c r="K36" s="297"/>
      <c r="L36" s="298"/>
    </row>
    <row r="37" spans="1:24" ht="20.100000000000001" customHeight="1">
      <c r="A37" s="11"/>
      <c r="B37" s="11"/>
      <c r="C37" s="293"/>
      <c r="D37" s="256" t="s">
        <v>66</v>
      </c>
      <c r="E37" s="279" t="s">
        <v>67</v>
      </c>
      <c r="F37" s="280"/>
      <c r="G37" s="281"/>
      <c r="H37" s="282"/>
      <c r="I37" s="282"/>
      <c r="J37" s="282"/>
      <c r="K37" s="282"/>
      <c r="L37" s="283"/>
      <c r="N37" s="2" t="s">
        <v>68</v>
      </c>
      <c r="O37" s="2" t="s">
        <v>69</v>
      </c>
      <c r="P37" s="2" t="s">
        <v>21</v>
      </c>
    </row>
    <row r="38" spans="1:24" ht="20.100000000000001" customHeight="1">
      <c r="A38" s="11"/>
      <c r="B38" s="11"/>
      <c r="C38" s="293"/>
      <c r="D38" s="256"/>
      <c r="E38" s="284" t="s">
        <v>40</v>
      </c>
      <c r="F38" s="285"/>
      <c r="G38" s="286"/>
      <c r="H38" s="287"/>
      <c r="I38" s="287"/>
      <c r="J38" s="287"/>
      <c r="K38" s="287"/>
      <c r="L38" s="288"/>
    </row>
    <row r="39" spans="1:24" ht="20.100000000000001" customHeight="1">
      <c r="A39" s="11"/>
      <c r="B39" s="11"/>
      <c r="C39" s="293"/>
      <c r="D39" s="256" t="s">
        <v>70</v>
      </c>
      <c r="E39" s="279" t="s">
        <v>71</v>
      </c>
      <c r="F39" s="280"/>
      <c r="G39" s="281"/>
      <c r="H39" s="282"/>
      <c r="I39" s="282"/>
      <c r="J39" s="282"/>
      <c r="K39" s="282"/>
      <c r="L39" s="283"/>
      <c r="N39" s="2" t="s">
        <v>72</v>
      </c>
      <c r="O39" s="2" t="s">
        <v>73</v>
      </c>
      <c r="P39" s="2" t="s">
        <v>21</v>
      </c>
    </row>
    <row r="40" spans="1:24" ht="20.100000000000001" customHeight="1">
      <c r="A40" s="11"/>
      <c r="B40" s="11"/>
      <c r="C40" s="293"/>
      <c r="D40" s="256"/>
      <c r="E40" s="284" t="s">
        <v>40</v>
      </c>
      <c r="F40" s="285"/>
      <c r="G40" s="286"/>
      <c r="H40" s="287"/>
      <c r="I40" s="287"/>
      <c r="J40" s="287"/>
      <c r="K40" s="287"/>
      <c r="L40" s="288"/>
    </row>
    <row r="41" spans="1:24" ht="20.100000000000001" customHeight="1">
      <c r="A41" s="11"/>
      <c r="B41" s="11"/>
      <c r="C41" s="293"/>
      <c r="D41" s="289" t="s">
        <v>74</v>
      </c>
      <c r="E41" s="109" t="s">
        <v>75</v>
      </c>
      <c r="F41" s="109" t="s">
        <v>76</v>
      </c>
      <c r="G41" s="291"/>
      <c r="H41" s="292"/>
      <c r="I41" s="292"/>
      <c r="J41" s="292"/>
      <c r="K41" s="292"/>
      <c r="L41" s="113" t="s">
        <v>17</v>
      </c>
    </row>
    <row r="42" spans="1:24" ht="20.100000000000001" customHeight="1">
      <c r="A42" s="11"/>
      <c r="B42" s="11"/>
      <c r="C42" s="293"/>
      <c r="D42" s="290"/>
      <c r="E42" s="109" t="s">
        <v>77</v>
      </c>
      <c r="F42" s="109" t="s">
        <v>78</v>
      </c>
      <c r="G42" s="291"/>
      <c r="H42" s="292"/>
      <c r="I42" s="292"/>
      <c r="J42" s="292"/>
      <c r="K42" s="292"/>
      <c r="L42" s="113" t="s">
        <v>17</v>
      </c>
    </row>
    <row r="43" spans="1:24" ht="42" customHeight="1">
      <c r="A43" s="11"/>
      <c r="B43" s="11"/>
      <c r="C43" s="290"/>
      <c r="D43" s="110" t="s">
        <v>225</v>
      </c>
      <c r="E43" s="263" t="s">
        <v>79</v>
      </c>
      <c r="F43" s="264"/>
      <c r="G43" s="265"/>
      <c r="H43" s="266"/>
      <c r="I43" s="266"/>
      <c r="J43" s="266"/>
      <c r="K43" s="266"/>
      <c r="L43" s="267"/>
    </row>
    <row r="44" spans="1:24" ht="28.15" customHeight="1">
      <c r="A44" s="11"/>
      <c r="B44" s="12"/>
      <c r="C44" s="268" t="s">
        <v>80</v>
      </c>
      <c r="D44" s="167" t="s">
        <v>81</v>
      </c>
      <c r="E44" s="269" t="s">
        <v>82</v>
      </c>
      <c r="F44" s="263"/>
      <c r="G44" s="270"/>
      <c r="H44" s="271"/>
      <c r="I44" s="272" t="s">
        <v>83</v>
      </c>
      <c r="J44" s="273"/>
      <c r="K44" s="273"/>
      <c r="L44" s="274"/>
    </row>
    <row r="45" spans="1:24" ht="72" customHeight="1">
      <c r="A45" s="12"/>
      <c r="B45" s="14"/>
      <c r="C45" s="268"/>
      <c r="D45" s="167" t="s">
        <v>84</v>
      </c>
      <c r="E45" s="275" t="s">
        <v>85</v>
      </c>
      <c r="F45" s="257"/>
      <c r="G45" s="276"/>
      <c r="H45" s="277"/>
      <c r="I45" s="277"/>
      <c r="J45" s="277"/>
      <c r="K45" s="277"/>
      <c r="L45" s="278"/>
    </row>
    <row r="46" spans="1:24" ht="72" customHeight="1" thickBot="1">
      <c r="A46" s="13"/>
      <c r="B46" s="255" t="s">
        <v>86</v>
      </c>
      <c r="C46" s="256"/>
      <c r="D46" s="168" t="s">
        <v>57</v>
      </c>
      <c r="E46" s="257" t="s">
        <v>87</v>
      </c>
      <c r="F46" s="258"/>
      <c r="G46" s="259"/>
      <c r="H46" s="260"/>
      <c r="I46" s="260"/>
      <c r="J46" s="260"/>
      <c r="K46" s="260"/>
      <c r="L46" s="261"/>
    </row>
    <row r="47" spans="1:24" ht="20.100000000000001" customHeight="1">
      <c r="A47" s="3"/>
      <c r="B47" s="3"/>
      <c r="C47" s="262" t="s">
        <v>88</v>
      </c>
      <c r="D47" s="262"/>
      <c r="E47" s="262"/>
      <c r="F47" s="262"/>
      <c r="G47" s="262"/>
      <c r="H47" s="262"/>
      <c r="I47" s="262"/>
      <c r="J47" s="262"/>
      <c r="K47" s="262"/>
      <c r="L47" s="262"/>
    </row>
    <row r="48" spans="1:24" ht="20.100000000000001" customHeight="1">
      <c r="A48" s="3"/>
      <c r="B48" s="3"/>
      <c r="C48" s="262"/>
      <c r="D48" s="262"/>
      <c r="E48" s="262"/>
      <c r="F48" s="262"/>
      <c r="G48" s="262"/>
      <c r="H48" s="262"/>
      <c r="I48" s="262"/>
      <c r="J48" s="262"/>
      <c r="K48" s="262"/>
      <c r="L48" s="262"/>
    </row>
  </sheetData>
  <sheetProtection algorithmName="SHA-512" hashValue="1Ov0qxwEIABGcsGwJAqDVo6EBB7HeVHSjZyTvn7/hl8FFXrdHrCOd08GjeRg4X16+kzUyzKPMQqTYZhW8zj/vA==" saltValue="/QHtVaFCjl+5vo58OQVlAg=="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G1:L1"/>
    <mergeCell ref="G2:L2"/>
    <mergeCell ref="A3:L3"/>
    <mergeCell ref="M3:X3"/>
    <mergeCell ref="A5:C5"/>
    <mergeCell ref="F5:L5"/>
    <mergeCell ref="E11:F11"/>
    <mergeCell ref="G11:H11"/>
    <mergeCell ref="I11:L11"/>
    <mergeCell ref="D12:D13"/>
    <mergeCell ref="E12:F12"/>
    <mergeCell ref="G12:L12"/>
    <mergeCell ref="E13:F13"/>
    <mergeCell ref="G13:L13"/>
    <mergeCell ref="A7:D7"/>
    <mergeCell ref="E7:F7"/>
    <mergeCell ref="G7:L7"/>
    <mergeCell ref="A8:C19"/>
    <mergeCell ref="E8:F8"/>
    <mergeCell ref="G8:L8"/>
    <mergeCell ref="E9:F9"/>
    <mergeCell ref="G9:L9"/>
    <mergeCell ref="E10:F10"/>
    <mergeCell ref="G10:L10"/>
    <mergeCell ref="E16:F16"/>
    <mergeCell ref="G16:L16"/>
    <mergeCell ref="E17:F17"/>
    <mergeCell ref="G17:L17"/>
    <mergeCell ref="E18:F18"/>
    <mergeCell ref="G18:L18"/>
    <mergeCell ref="D14:D15"/>
    <mergeCell ref="E14:F14"/>
    <mergeCell ref="G14:L14"/>
    <mergeCell ref="E15:F15"/>
    <mergeCell ref="G15:H15"/>
    <mergeCell ref="J15:K15"/>
    <mergeCell ref="E23:F23"/>
    <mergeCell ref="G23:H23"/>
    <mergeCell ref="J23:K23"/>
    <mergeCell ref="D24:D25"/>
    <mergeCell ref="E24:F24"/>
    <mergeCell ref="G24:L24"/>
    <mergeCell ref="E25:F25"/>
    <mergeCell ref="G25:L25"/>
    <mergeCell ref="E19:F19"/>
    <mergeCell ref="G19:L19"/>
    <mergeCell ref="E20:F20"/>
    <mergeCell ref="E21:F21"/>
    <mergeCell ref="G21:H21"/>
    <mergeCell ref="I21:L21"/>
    <mergeCell ref="E22:F22"/>
    <mergeCell ref="G22:H22"/>
    <mergeCell ref="J22:K22"/>
    <mergeCell ref="E26:F26"/>
    <mergeCell ref="G26:L26"/>
    <mergeCell ref="E27:F27"/>
    <mergeCell ref="G27:L27"/>
    <mergeCell ref="D28:D29"/>
    <mergeCell ref="E28:F28"/>
    <mergeCell ref="G28:L28"/>
    <mergeCell ref="E29:F29"/>
    <mergeCell ref="G29:L29"/>
    <mergeCell ref="J33:K33"/>
    <mergeCell ref="B34:C35"/>
    <mergeCell ref="E34:F34"/>
    <mergeCell ref="G34:L34"/>
    <mergeCell ref="E35:F35"/>
    <mergeCell ref="G35:L35"/>
    <mergeCell ref="D30:D31"/>
    <mergeCell ref="E30:F30"/>
    <mergeCell ref="G30:L30"/>
    <mergeCell ref="E31:F31"/>
    <mergeCell ref="G31:L31"/>
    <mergeCell ref="D32:D33"/>
    <mergeCell ref="E32:F32"/>
    <mergeCell ref="G32:L32"/>
    <mergeCell ref="E33:F33"/>
    <mergeCell ref="G33:H33"/>
    <mergeCell ref="A20:C33"/>
    <mergeCell ref="E39:F39"/>
    <mergeCell ref="G39:L39"/>
    <mergeCell ref="E40:F40"/>
    <mergeCell ref="G40:L40"/>
    <mergeCell ref="D41:D42"/>
    <mergeCell ref="G41:K41"/>
    <mergeCell ref="G42:K42"/>
    <mergeCell ref="C36:C43"/>
    <mergeCell ref="E36:F36"/>
    <mergeCell ref="G36:H36"/>
    <mergeCell ref="I36:L36"/>
    <mergeCell ref="D37:D38"/>
    <mergeCell ref="E37:F37"/>
    <mergeCell ref="G37:L37"/>
    <mergeCell ref="E38:F38"/>
    <mergeCell ref="G38:L38"/>
    <mergeCell ref="D39:D40"/>
    <mergeCell ref="B46:C46"/>
    <mergeCell ref="E46:F46"/>
    <mergeCell ref="G46:L46"/>
    <mergeCell ref="C47:L47"/>
    <mergeCell ref="C48:L48"/>
    <mergeCell ref="E43:F43"/>
    <mergeCell ref="G43:L43"/>
    <mergeCell ref="C44:C45"/>
    <mergeCell ref="E44:F44"/>
    <mergeCell ref="G44:H44"/>
    <mergeCell ref="I44:L44"/>
    <mergeCell ref="E45:F45"/>
    <mergeCell ref="G45:L45"/>
  </mergeCells>
  <phoneticPr fontId="1"/>
  <conditionalFormatting sqref="G14 G15:L15">
    <cfRule type="expression" dxfId="114" priority="3">
      <formula>AND($G$12=$P$12)</formula>
    </cfRule>
  </conditionalFormatting>
  <conditionalFormatting sqref="G32 G33:L33">
    <cfRule type="expression" dxfId="113" priority="6">
      <formula>$G$30=$P$30</formula>
    </cfRule>
  </conditionalFormatting>
  <conditionalFormatting sqref="G36:I36 G37 G38:L38 G39 G40:L40 G41:G43">
    <cfRule type="expression" dxfId="112" priority="8">
      <formula>$G$35=$O$35</formula>
    </cfRule>
  </conditionalFormatting>
  <conditionalFormatting sqref="G44:I44 G45:L45">
    <cfRule type="expression" dxfId="111" priority="9">
      <formula>$G$35=$N$35</formula>
    </cfRule>
  </conditionalFormatting>
  <conditionalFormatting sqref="G16:L19 G26:L26">
    <cfRule type="expression" dxfId="110" priority="1">
      <formula>OR($G$7=$O$7,$G$7=$P$7,$G$7=$Q$7)</formula>
    </cfRule>
  </conditionalFormatting>
  <conditionalFormatting sqref="G25:L25">
    <cfRule type="expression" dxfId="109" priority="4">
      <formula>OR($G$24=$N$24,$G$24=$O$24,$G$24=$P$24)</formula>
    </cfRule>
  </conditionalFormatting>
  <conditionalFormatting sqref="G27:L29">
    <cfRule type="expression" dxfId="108" priority="2">
      <formula>$G$7=$N$7</formula>
    </cfRule>
  </conditionalFormatting>
  <conditionalFormatting sqref="G29:L29">
    <cfRule type="expression" dxfId="107" priority="5">
      <formula>$G$28=$N$28</formula>
    </cfRule>
  </conditionalFormatting>
  <conditionalFormatting sqref="G38:L38">
    <cfRule type="expression" dxfId="106" priority="10">
      <formula>OR($G$37=$N$37,$G$37=$O$37)</formula>
    </cfRule>
  </conditionalFormatting>
  <conditionalFormatting sqref="G40:L40">
    <cfRule type="expression" dxfId="105" priority="11">
      <formula>OR($G$39=$N$39,$G$39=$O$39)</formula>
    </cfRule>
  </conditionalFormatting>
  <conditionalFormatting sqref="G46:L46">
    <cfRule type="expression" dxfId="104" priority="7">
      <formula>$G$34=$N$34</formula>
    </cfRule>
  </conditionalFormatting>
  <dataValidations count="17">
    <dataValidation type="list" allowBlank="1" showInputMessage="1" showErrorMessage="1" sqref="G16:L19" xr:uid="{08142382-DD33-42E1-B9FB-6BC7931DD3C2}">
      <formula1>$N$16:$Q$16</formula1>
    </dataValidation>
    <dataValidation type="list" allowBlank="1" showInputMessage="1" showErrorMessage="1" sqref="G9:L9" xr:uid="{EFB94CCC-1F27-4518-9D39-91C0534D547C}">
      <formula1>$N$9:$R$9</formula1>
    </dataValidation>
    <dataValidation type="list" allowBlank="1" showInputMessage="1" showErrorMessage="1" sqref="G26:L26" xr:uid="{25BCAB60-664F-40CA-BC99-198BBAEB0764}">
      <formula1>$N$26:$P$26</formula1>
    </dataValidation>
    <dataValidation type="list" allowBlank="1" showInputMessage="1" showErrorMessage="1" sqref="G27:L27" xr:uid="{D279E26B-9BFC-4675-ADD6-2B7DB7605E82}">
      <formula1>$N$27:$P$27</formula1>
    </dataValidation>
    <dataValidation type="list" allowBlank="1" showInputMessage="1" showErrorMessage="1" sqref="G43:L43" xr:uid="{C77825C9-B8A2-4890-9CE0-FC1D1FBA5DE4}">
      <formula1>"適合,不適合"</formula1>
    </dataValidation>
    <dataValidation type="list" allowBlank="1" showInputMessage="1" showErrorMessage="1" sqref="G7:L7" xr:uid="{A1A6D144-9E77-4829-915E-00397D66C3C7}">
      <formula1>$N$7:$Q$7</formula1>
    </dataValidation>
    <dataValidation type="list" allowBlank="1" showInputMessage="1" showErrorMessage="1" sqref="G28:L28" xr:uid="{80A6B506-8A4E-4C5C-87C5-933E715DBAA4}">
      <formula1>$N$28:$O$28</formula1>
    </dataValidation>
    <dataValidation type="list" allowBlank="1" showInputMessage="1" showErrorMessage="1" sqref="G39" xr:uid="{D72E8220-CDBD-418D-B7F7-1E87EA67194A}">
      <formula1>$N$39:$P$39</formula1>
    </dataValidation>
    <dataValidation type="list" allowBlank="1" showInputMessage="1" showErrorMessage="1" sqref="G37" xr:uid="{F765438F-92E3-4828-A10E-257E80710C0C}">
      <formula1>$N$37:$P$37</formula1>
    </dataValidation>
    <dataValidation type="whole" allowBlank="1" showInputMessage="1" showErrorMessage="1" sqref="G36:H36 G44:H44" xr:uid="{7CF5250D-5565-4822-AE34-2A7DE66F60DC}">
      <formula1>0</formula1>
      <formula2>9999</formula2>
    </dataValidation>
    <dataValidation type="list" allowBlank="1" showInputMessage="1" showErrorMessage="1" sqref="G35" xr:uid="{7A192F0E-286F-4EA0-936A-12C144E5C939}">
      <formula1>$N$35:$P$35</formula1>
    </dataValidation>
    <dataValidation type="list" allowBlank="1" showInputMessage="1" showErrorMessage="1" sqref="G30" xr:uid="{FC5581BF-E9B0-4CB1-AF66-8297AA2D73A2}">
      <formula1>$N$30:$P$30</formula1>
    </dataValidation>
    <dataValidation type="list" allowBlank="1" showInputMessage="1" showErrorMessage="1" sqref="G32" xr:uid="{4CCB9B39-82CD-4719-85D6-FCD218DF6D63}">
      <formula1>$N$32:$O$32</formula1>
    </dataValidation>
    <dataValidation type="list" allowBlank="1" showInputMessage="1" showErrorMessage="1" sqref="G12" xr:uid="{13ED45F2-207D-46B0-B480-5709657E3F5D}">
      <formula1>$N$12:$P$12</formula1>
    </dataValidation>
    <dataValidation type="list" allowBlank="1" showInputMessage="1" showErrorMessage="1" sqref="G14" xr:uid="{5520A83A-4D73-4276-BCF4-E0D30A808B20}">
      <formula1>$N$14:$O$14</formula1>
    </dataValidation>
    <dataValidation type="list" allowBlank="1" showInputMessage="1" showErrorMessage="1" sqref="G24" xr:uid="{2A49F535-5DFC-4702-923E-648BA7D3EE4D}">
      <formula1>$N$24:$Q$24</formula1>
    </dataValidation>
    <dataValidation type="list" allowBlank="1" showInputMessage="1" showErrorMessage="1" sqref="G34" xr:uid="{42314112-C3E5-4194-B442-3F346993FB61}">
      <formula1>$N$34:$O$34</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36F7E-4A94-4F4C-A53C-93031CFEA102}">
  <sheetPr>
    <pageSetUpPr fitToPage="1"/>
  </sheetPr>
  <dimension ref="A1:AC48"/>
  <sheetViews>
    <sheetView view="pageBreakPreview" zoomScaleNormal="100" zoomScaleSheetLayoutView="100" workbookViewId="0"/>
  </sheetViews>
  <sheetFormatPr defaultColWidth="8.875" defaultRowHeight="15.75"/>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62" t="s">
        <v>0</v>
      </c>
      <c r="H1" s="362"/>
      <c r="I1" s="362"/>
      <c r="J1" s="362"/>
      <c r="K1" s="362"/>
      <c r="L1" s="362"/>
    </row>
    <row r="2" spans="1:24" ht="16.5">
      <c r="A2" s="3"/>
      <c r="B2" s="3"/>
      <c r="C2" s="3"/>
      <c r="D2" s="3"/>
      <c r="E2" s="3"/>
      <c r="F2" s="3"/>
      <c r="G2" s="363" t="s">
        <v>212</v>
      </c>
      <c r="H2" s="363"/>
      <c r="I2" s="363"/>
      <c r="J2" s="363"/>
      <c r="K2" s="363"/>
      <c r="L2" s="363"/>
    </row>
    <row r="3" spans="1:24" ht="20.100000000000001" customHeight="1">
      <c r="A3" s="364" t="s">
        <v>1</v>
      </c>
      <c r="B3" s="364"/>
      <c r="C3" s="364"/>
      <c r="D3" s="364"/>
      <c r="E3" s="364"/>
      <c r="F3" s="364"/>
      <c r="G3" s="364"/>
      <c r="H3" s="364"/>
      <c r="I3" s="364"/>
      <c r="J3" s="364"/>
      <c r="K3" s="364"/>
      <c r="L3" s="364"/>
      <c r="M3" s="364"/>
      <c r="N3" s="364"/>
      <c r="O3" s="364"/>
      <c r="P3" s="364"/>
      <c r="Q3" s="364"/>
      <c r="R3" s="364"/>
      <c r="S3" s="364"/>
      <c r="T3" s="364"/>
      <c r="U3" s="364"/>
      <c r="V3" s="364"/>
      <c r="W3" s="364"/>
      <c r="X3" s="364"/>
    </row>
    <row r="4" spans="1:24" ht="8.1" customHeight="1" thickBot="1">
      <c r="A4" s="7"/>
      <c r="B4" s="7"/>
      <c r="C4" s="7"/>
      <c r="D4" s="7"/>
      <c r="E4" s="7"/>
      <c r="F4" s="7"/>
      <c r="G4" s="7"/>
      <c r="H4" s="7"/>
      <c r="I4" s="7"/>
      <c r="J4" s="7"/>
      <c r="K4" s="7"/>
      <c r="L4" s="7"/>
    </row>
    <row r="5" spans="1:24" ht="24" customHeight="1" thickBot="1">
      <c r="A5" s="354" t="s">
        <v>2</v>
      </c>
      <c r="B5" s="355"/>
      <c r="C5" s="355"/>
      <c r="D5" s="8">
        <v>2</v>
      </c>
      <c r="E5" s="16" t="s">
        <v>3</v>
      </c>
      <c r="F5" s="365"/>
      <c r="G5" s="366"/>
      <c r="H5" s="366"/>
      <c r="I5" s="366"/>
      <c r="J5" s="366"/>
      <c r="K5" s="366"/>
      <c r="L5" s="367"/>
      <c r="M5" s="9"/>
    </row>
    <row r="6" spans="1:24" ht="8.1" customHeight="1" thickBot="1">
      <c r="A6" s="7"/>
      <c r="B6" s="7"/>
      <c r="C6" s="7"/>
      <c r="D6" s="7"/>
      <c r="E6" s="7"/>
      <c r="F6" s="7"/>
      <c r="G6" s="58"/>
      <c r="H6" s="58"/>
      <c r="I6" s="7"/>
      <c r="J6" s="7"/>
      <c r="K6" s="7"/>
      <c r="L6" s="7"/>
    </row>
    <row r="7" spans="1:24" ht="24" customHeight="1">
      <c r="A7" s="354" t="s">
        <v>4</v>
      </c>
      <c r="B7" s="355"/>
      <c r="C7" s="355"/>
      <c r="D7" s="256"/>
      <c r="E7" s="269" t="s">
        <v>5</v>
      </c>
      <c r="F7" s="263"/>
      <c r="G7" s="356"/>
      <c r="H7" s="357"/>
      <c r="I7" s="357"/>
      <c r="J7" s="357"/>
      <c r="K7" s="357"/>
      <c r="L7" s="358"/>
      <c r="N7" s="2" t="s">
        <v>6</v>
      </c>
      <c r="O7" s="2" t="s">
        <v>7</v>
      </c>
      <c r="P7" s="2" t="s">
        <v>8</v>
      </c>
      <c r="Q7" s="2" t="s">
        <v>9</v>
      </c>
    </row>
    <row r="8" spans="1:24" ht="24" customHeight="1">
      <c r="A8" s="337" t="s">
        <v>10</v>
      </c>
      <c r="B8" s="338"/>
      <c r="C8" s="302"/>
      <c r="D8" s="167" t="s">
        <v>11</v>
      </c>
      <c r="E8" s="275" t="s">
        <v>12</v>
      </c>
      <c r="F8" s="263"/>
      <c r="G8" s="331"/>
      <c r="H8" s="332"/>
      <c r="I8" s="332"/>
      <c r="J8" s="332"/>
      <c r="K8" s="332"/>
      <c r="L8" s="333"/>
      <c r="U8" s="5"/>
      <c r="V8" s="5"/>
      <c r="W8" s="5"/>
      <c r="X8" s="5"/>
    </row>
    <row r="9" spans="1:24" ht="24" customHeight="1">
      <c r="A9" s="303"/>
      <c r="B9" s="339"/>
      <c r="C9" s="304"/>
      <c r="D9" s="167" t="s">
        <v>188</v>
      </c>
      <c r="E9" s="275" t="s">
        <v>189</v>
      </c>
      <c r="F9" s="257"/>
      <c r="G9" s="359"/>
      <c r="H9" s="360"/>
      <c r="I9" s="360"/>
      <c r="J9" s="360"/>
      <c r="K9" s="360"/>
      <c r="L9" s="361"/>
      <c r="N9" s="2" t="s">
        <v>190</v>
      </c>
      <c r="O9" s="2" t="s">
        <v>191</v>
      </c>
      <c r="P9" s="2" t="s">
        <v>192</v>
      </c>
      <c r="Q9" s="2" t="s">
        <v>193</v>
      </c>
      <c r="R9" s="2" t="s">
        <v>21</v>
      </c>
      <c r="U9" s="5"/>
      <c r="V9" s="5"/>
      <c r="W9" s="5"/>
      <c r="X9" s="5"/>
    </row>
    <row r="10" spans="1:24" ht="24" customHeight="1">
      <c r="A10" s="303"/>
      <c r="B10" s="339"/>
      <c r="C10" s="304"/>
      <c r="D10" s="167" t="s">
        <v>13</v>
      </c>
      <c r="E10" s="275" t="s">
        <v>14</v>
      </c>
      <c r="F10" s="257"/>
      <c r="G10" s="359"/>
      <c r="H10" s="360"/>
      <c r="I10" s="360"/>
      <c r="J10" s="360"/>
      <c r="K10" s="360"/>
      <c r="L10" s="361"/>
      <c r="U10" s="5"/>
      <c r="V10" s="5"/>
      <c r="W10" s="5"/>
      <c r="X10" s="5"/>
    </row>
    <row r="11" spans="1:24" ht="24" customHeight="1">
      <c r="A11" s="303"/>
      <c r="B11" s="339"/>
      <c r="C11" s="304"/>
      <c r="D11" s="167" t="s">
        <v>15</v>
      </c>
      <c r="E11" s="269" t="s">
        <v>16</v>
      </c>
      <c r="F11" s="263"/>
      <c r="G11" s="340"/>
      <c r="H11" s="341"/>
      <c r="I11" s="351" t="s">
        <v>17</v>
      </c>
      <c r="J11" s="352"/>
      <c r="K11" s="352"/>
      <c r="L11" s="353"/>
      <c r="U11" s="5"/>
      <c r="V11" s="5"/>
      <c r="W11" s="5"/>
      <c r="X11" s="5"/>
    </row>
    <row r="12" spans="1:24" ht="20.100000000000001" customHeight="1">
      <c r="A12" s="303"/>
      <c r="B12" s="339"/>
      <c r="C12" s="304"/>
      <c r="D12" s="308" t="s">
        <v>194</v>
      </c>
      <c r="E12" s="279" t="s">
        <v>18</v>
      </c>
      <c r="F12" s="280"/>
      <c r="G12" s="328"/>
      <c r="H12" s="329"/>
      <c r="I12" s="329"/>
      <c r="J12" s="329"/>
      <c r="K12" s="329"/>
      <c r="L12" s="330"/>
      <c r="N12" s="2" t="s">
        <v>19</v>
      </c>
      <c r="O12" s="2" t="s">
        <v>20</v>
      </c>
      <c r="P12" s="2" t="s">
        <v>21</v>
      </c>
    </row>
    <row r="13" spans="1:24" ht="20.100000000000001" customHeight="1">
      <c r="A13" s="303"/>
      <c r="B13" s="339"/>
      <c r="C13" s="304"/>
      <c r="D13" s="268"/>
      <c r="E13" s="284" t="str">
        <f>"（"&amp;IF($G12=$N12,"土地の所有者",IF($G12=$O12,"土地の所有者",IF($G12="","土地の所有者、その他の内容","その他の内容")))&amp;"）"</f>
        <v>（土地の所有者、その他の内容）</v>
      </c>
      <c r="F13" s="285"/>
      <c r="G13" s="286"/>
      <c r="H13" s="287"/>
      <c r="I13" s="287"/>
      <c r="J13" s="287"/>
      <c r="K13" s="287"/>
      <c r="L13" s="288"/>
    </row>
    <row r="14" spans="1:24" ht="20.100000000000001" customHeight="1">
      <c r="A14" s="303"/>
      <c r="B14" s="339"/>
      <c r="C14" s="304"/>
      <c r="D14" s="268" t="s">
        <v>22</v>
      </c>
      <c r="E14" s="279" t="str">
        <f>IF($G12=$N12,"[取得済み,取得予定]",IF($G12=$O12,"[借地契約済み,借地契約予定]","[取得済み,取得予定,借地契約済み,借地契約予定]"))&amp;"　から選択"</f>
        <v>[取得済み,取得予定,借地契約済み,借地契約予定]　から選択</v>
      </c>
      <c r="F14" s="280"/>
      <c r="G14" s="281"/>
      <c r="H14" s="282"/>
      <c r="I14" s="282"/>
      <c r="J14" s="282"/>
      <c r="K14" s="282"/>
      <c r="L14" s="283"/>
      <c r="N14" s="2" t="str">
        <f>IF($G12=$N12,"取得済み",IF($G12=$O12,"借地契約済み",""))</f>
        <v/>
      </c>
      <c r="O14" s="2" t="str">
        <f>IF($G12=$N12,"取得予定",IF($G12=$O12,"借地契約予定",""))</f>
        <v/>
      </c>
    </row>
    <row r="15" spans="1:24" ht="20.100000000000001" customHeight="1">
      <c r="A15" s="303"/>
      <c r="B15" s="339"/>
      <c r="C15" s="304"/>
      <c r="D15" s="268"/>
      <c r="E15" s="284"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285"/>
      <c r="G15" s="348"/>
      <c r="H15" s="349"/>
      <c r="I15" s="17" t="s">
        <v>23</v>
      </c>
      <c r="J15" s="350"/>
      <c r="K15" s="349"/>
      <c r="L15" s="18" t="s">
        <v>24</v>
      </c>
    </row>
    <row r="16" spans="1:24" ht="36">
      <c r="A16" s="303"/>
      <c r="B16" s="339"/>
      <c r="C16" s="304"/>
      <c r="D16" s="110" t="s">
        <v>195</v>
      </c>
      <c r="E16" s="257" t="s">
        <v>196</v>
      </c>
      <c r="F16" s="264"/>
      <c r="G16" s="334"/>
      <c r="H16" s="335"/>
      <c r="I16" s="335"/>
      <c r="J16" s="335"/>
      <c r="K16" s="335"/>
      <c r="L16" s="336"/>
      <c r="N16" s="2" t="s">
        <v>181</v>
      </c>
      <c r="O16" s="2" t="s">
        <v>197</v>
      </c>
      <c r="P16" s="2" t="s">
        <v>198</v>
      </c>
      <c r="Q16" s="2" t="s">
        <v>199</v>
      </c>
    </row>
    <row r="17" spans="1:29" ht="36">
      <c r="A17" s="303"/>
      <c r="B17" s="339"/>
      <c r="C17" s="304"/>
      <c r="D17" s="110" t="s">
        <v>200</v>
      </c>
      <c r="E17" s="257" t="s">
        <v>196</v>
      </c>
      <c r="F17" s="264"/>
      <c r="G17" s="334"/>
      <c r="H17" s="335"/>
      <c r="I17" s="335"/>
      <c r="J17" s="335"/>
      <c r="K17" s="335"/>
      <c r="L17" s="336"/>
      <c r="N17" s="2" t="s">
        <v>181</v>
      </c>
      <c r="O17" s="2" t="s">
        <v>197</v>
      </c>
      <c r="P17" s="2" t="s">
        <v>198</v>
      </c>
      <c r="Q17" s="2" t="s">
        <v>199</v>
      </c>
    </row>
    <row r="18" spans="1:29" ht="84">
      <c r="A18" s="303"/>
      <c r="B18" s="339"/>
      <c r="C18" s="304"/>
      <c r="D18" s="110" t="s">
        <v>201</v>
      </c>
      <c r="E18" s="257" t="s">
        <v>196</v>
      </c>
      <c r="F18" s="264"/>
      <c r="G18" s="334"/>
      <c r="H18" s="335"/>
      <c r="I18" s="335"/>
      <c r="J18" s="335"/>
      <c r="K18" s="335"/>
      <c r="L18" s="336"/>
      <c r="N18" s="2" t="s">
        <v>181</v>
      </c>
      <c r="O18" s="2" t="s">
        <v>197</v>
      </c>
      <c r="P18" s="2" t="s">
        <v>198</v>
      </c>
      <c r="Q18" s="2" t="s">
        <v>199</v>
      </c>
    </row>
    <row r="19" spans="1:29" ht="72">
      <c r="A19" s="303"/>
      <c r="B19" s="339"/>
      <c r="C19" s="304"/>
      <c r="D19" s="110" t="s">
        <v>202</v>
      </c>
      <c r="E19" s="257" t="s">
        <v>196</v>
      </c>
      <c r="F19" s="264"/>
      <c r="G19" s="334"/>
      <c r="H19" s="335"/>
      <c r="I19" s="335"/>
      <c r="J19" s="335"/>
      <c r="K19" s="335"/>
      <c r="L19" s="336"/>
      <c r="N19" s="2" t="s">
        <v>181</v>
      </c>
      <c r="O19" s="2" t="s">
        <v>197</v>
      </c>
      <c r="P19" s="2" t="s">
        <v>198</v>
      </c>
      <c r="Q19" s="2" t="s">
        <v>199</v>
      </c>
    </row>
    <row r="20" spans="1:29" ht="20.100000000000001" customHeight="1">
      <c r="A20" s="337" t="s">
        <v>25</v>
      </c>
      <c r="B20" s="338"/>
      <c r="C20" s="302"/>
      <c r="D20" s="167" t="s">
        <v>26</v>
      </c>
      <c r="E20" s="269" t="s">
        <v>27</v>
      </c>
      <c r="F20" s="263"/>
      <c r="G20" s="59" t="s">
        <v>28</v>
      </c>
      <c r="H20" s="45"/>
      <c r="I20" s="52" t="s">
        <v>29</v>
      </c>
      <c r="J20" s="53" t="s">
        <v>30</v>
      </c>
      <c r="K20" s="54"/>
      <c r="L20" s="55" t="s">
        <v>29</v>
      </c>
    </row>
    <row r="21" spans="1:29" ht="20.100000000000001" customHeight="1">
      <c r="A21" s="303"/>
      <c r="B21" s="339"/>
      <c r="C21" s="304"/>
      <c r="D21" s="167" t="s">
        <v>31</v>
      </c>
      <c r="E21" s="269" t="s">
        <v>32</v>
      </c>
      <c r="F21" s="263"/>
      <c r="G21" s="340"/>
      <c r="H21" s="341"/>
      <c r="I21" s="342" t="s">
        <v>17</v>
      </c>
      <c r="J21" s="343"/>
      <c r="K21" s="343"/>
      <c r="L21" s="344"/>
      <c r="U21" s="5"/>
      <c r="V21" s="5"/>
      <c r="W21" s="5"/>
      <c r="X21" s="5"/>
    </row>
    <row r="22" spans="1:29" ht="20.100000000000001" customHeight="1">
      <c r="A22" s="303"/>
      <c r="B22" s="339"/>
      <c r="C22" s="304"/>
      <c r="D22" s="167" t="str">
        <f>"着工"&amp;IF($G$7&lt;&gt;$N$7,"","（予定）")&amp;"年月"&amp;IF(OR($G$7=$O$7,$G$7=$P$7),"（当初）","")</f>
        <v>着工年月</v>
      </c>
      <c r="E22" s="345" t="s">
        <v>33</v>
      </c>
      <c r="F22" s="263"/>
      <c r="G22" s="270"/>
      <c r="H22" s="271"/>
      <c r="I22" s="50" t="s">
        <v>23</v>
      </c>
      <c r="J22" s="346"/>
      <c r="K22" s="347"/>
      <c r="L22" s="20" t="s">
        <v>24</v>
      </c>
      <c r="U22" s="5"/>
      <c r="V22" s="5"/>
      <c r="W22" s="5"/>
      <c r="X22" s="5"/>
    </row>
    <row r="23" spans="1:29" ht="20.100000000000001" customHeight="1">
      <c r="A23" s="303"/>
      <c r="B23" s="339"/>
      <c r="C23" s="304"/>
      <c r="D23" s="167" t="str">
        <f>"竣工"&amp;IF($G$7&lt;&gt;$N$7,"","（予定）")&amp;"年月"&amp;IF(OR($G$7=$O$7,$G$7=$P$7),"（当初）","")</f>
        <v>竣工年月</v>
      </c>
      <c r="E23" s="284" t="s">
        <v>33</v>
      </c>
      <c r="F23" s="285"/>
      <c r="G23" s="294"/>
      <c r="H23" s="295"/>
      <c r="I23" s="19" t="s">
        <v>23</v>
      </c>
      <c r="J23" s="326"/>
      <c r="K23" s="327"/>
      <c r="L23" s="51" t="s">
        <v>24</v>
      </c>
      <c r="U23" s="5"/>
      <c r="V23" s="5"/>
      <c r="W23" s="5"/>
      <c r="X23" s="5"/>
    </row>
    <row r="24" spans="1:29" ht="20.100000000000001" customHeight="1">
      <c r="A24" s="303"/>
      <c r="B24" s="339"/>
      <c r="C24" s="304"/>
      <c r="D24" s="268" t="s">
        <v>34</v>
      </c>
      <c r="E24" s="279" t="s">
        <v>35</v>
      </c>
      <c r="F24" s="280"/>
      <c r="G24" s="328"/>
      <c r="H24" s="329"/>
      <c r="I24" s="329"/>
      <c r="J24" s="329"/>
      <c r="K24" s="329"/>
      <c r="L24" s="330"/>
      <c r="N24" s="2" t="s">
        <v>36</v>
      </c>
      <c r="O24" s="2" t="s">
        <v>37</v>
      </c>
      <c r="P24" s="2" t="s">
        <v>38</v>
      </c>
      <c r="Q24" s="2" t="s">
        <v>39</v>
      </c>
    </row>
    <row r="25" spans="1:29" ht="20.100000000000001" customHeight="1">
      <c r="A25" s="303"/>
      <c r="B25" s="339"/>
      <c r="C25" s="304"/>
      <c r="D25" s="268"/>
      <c r="E25" s="284" t="s">
        <v>40</v>
      </c>
      <c r="F25" s="285"/>
      <c r="G25" s="331"/>
      <c r="H25" s="332"/>
      <c r="I25" s="332"/>
      <c r="J25" s="332"/>
      <c r="K25" s="332"/>
      <c r="L25" s="333"/>
    </row>
    <row r="26" spans="1:29" ht="39" customHeight="1">
      <c r="A26" s="303"/>
      <c r="B26" s="339"/>
      <c r="C26" s="304"/>
      <c r="D26" s="110" t="s">
        <v>220</v>
      </c>
      <c r="E26" s="257" t="s">
        <v>221</v>
      </c>
      <c r="F26" s="264"/>
      <c r="G26" s="311"/>
      <c r="H26" s="312"/>
      <c r="I26" s="312"/>
      <c r="J26" s="312"/>
      <c r="K26" s="312"/>
      <c r="L26" s="313"/>
      <c r="N26" s="2" t="s">
        <v>222</v>
      </c>
      <c r="O26" s="2" t="s">
        <v>223</v>
      </c>
      <c r="P26" s="2" t="s">
        <v>224</v>
      </c>
      <c r="U26" s="1"/>
      <c r="V26" s="1"/>
      <c r="W26" s="1"/>
      <c r="X26" s="1"/>
      <c r="Y26" s="1"/>
      <c r="Z26" s="1"/>
      <c r="AA26" s="1"/>
      <c r="AB26" s="1"/>
      <c r="AC26" s="1"/>
    </row>
    <row r="27" spans="1:29" ht="32.1" customHeight="1">
      <c r="A27" s="303"/>
      <c r="B27" s="339"/>
      <c r="C27" s="304"/>
      <c r="D27" s="10" t="s">
        <v>41</v>
      </c>
      <c r="E27" s="275" t="s">
        <v>168</v>
      </c>
      <c r="F27" s="257"/>
      <c r="G27" s="314"/>
      <c r="H27" s="315"/>
      <c r="I27" s="315"/>
      <c r="J27" s="315"/>
      <c r="K27" s="315"/>
      <c r="L27" s="316"/>
      <c r="N27" s="2" t="s">
        <v>42</v>
      </c>
      <c r="O27" s="2" t="s">
        <v>43</v>
      </c>
      <c r="P27" s="2" t="s">
        <v>169</v>
      </c>
      <c r="U27" s="1"/>
      <c r="V27" s="1"/>
      <c r="W27" s="1"/>
      <c r="X27" s="1"/>
      <c r="Y27" s="1"/>
      <c r="Z27" s="1"/>
      <c r="AA27" s="1"/>
      <c r="AB27" s="1"/>
      <c r="AC27" s="1"/>
    </row>
    <row r="28" spans="1:29" ht="20.100000000000001" customHeight="1">
      <c r="A28" s="303"/>
      <c r="B28" s="339"/>
      <c r="C28" s="304"/>
      <c r="D28" s="317" t="s">
        <v>44</v>
      </c>
      <c r="E28" s="319" t="s">
        <v>45</v>
      </c>
      <c r="F28" s="320"/>
      <c r="G28" s="321"/>
      <c r="H28" s="322"/>
      <c r="I28" s="322"/>
      <c r="J28" s="322"/>
      <c r="K28" s="322"/>
      <c r="L28" s="323"/>
      <c r="N28" s="2" t="s">
        <v>46</v>
      </c>
      <c r="O28" s="2" t="s">
        <v>47</v>
      </c>
      <c r="U28" s="1"/>
      <c r="V28" s="1"/>
      <c r="W28" s="1"/>
      <c r="X28" s="1"/>
      <c r="Y28" s="1"/>
      <c r="Z28" s="1"/>
      <c r="AA28" s="1"/>
      <c r="AB28" s="1"/>
      <c r="AC28" s="1"/>
    </row>
    <row r="29" spans="1:29" ht="20.100000000000001" customHeight="1">
      <c r="A29" s="303"/>
      <c r="B29" s="339"/>
      <c r="C29" s="304"/>
      <c r="D29" s="318"/>
      <c r="E29" s="324" t="s">
        <v>48</v>
      </c>
      <c r="F29" s="325"/>
      <c r="G29" s="286"/>
      <c r="H29" s="287"/>
      <c r="I29" s="287"/>
      <c r="J29" s="287"/>
      <c r="K29" s="287"/>
      <c r="L29" s="288"/>
      <c r="U29" s="1"/>
      <c r="V29" s="1"/>
      <c r="W29" s="1"/>
      <c r="X29" s="1"/>
      <c r="Y29" s="1"/>
      <c r="Z29" s="1"/>
      <c r="AA29" s="1"/>
      <c r="AB29" s="1"/>
      <c r="AC29" s="1"/>
    </row>
    <row r="30" spans="1:29" ht="20.100000000000001" customHeight="1">
      <c r="A30" s="303"/>
      <c r="B30" s="339"/>
      <c r="C30" s="304"/>
      <c r="D30" s="308" t="s">
        <v>194</v>
      </c>
      <c r="E30" s="279" t="s">
        <v>49</v>
      </c>
      <c r="F30" s="280"/>
      <c r="G30" s="281"/>
      <c r="H30" s="282"/>
      <c r="I30" s="282"/>
      <c r="J30" s="282"/>
      <c r="K30" s="282"/>
      <c r="L30" s="283"/>
      <c r="N30" s="2" t="s">
        <v>50</v>
      </c>
      <c r="O30" s="2" t="s">
        <v>51</v>
      </c>
      <c r="P30" s="60" t="s">
        <v>39</v>
      </c>
      <c r="U30" s="1"/>
      <c r="V30" s="1"/>
      <c r="W30" s="1"/>
      <c r="X30" s="1"/>
      <c r="Y30" s="1"/>
      <c r="Z30" s="1"/>
      <c r="AA30" s="1"/>
      <c r="AB30" s="1"/>
      <c r="AC30" s="1"/>
    </row>
    <row r="31" spans="1:29" ht="20.100000000000001" customHeight="1">
      <c r="A31" s="303"/>
      <c r="B31" s="339"/>
      <c r="C31" s="304"/>
      <c r="D31" s="268"/>
      <c r="E31" s="284" t="str">
        <f>"（"&amp;IF($G30=$N30,"建物の所有者",IF($G30=$O30,"建物の所有者",IF($G30="","建物の所有者、その他の内容","その他の内容")))&amp;"）"</f>
        <v>（建物の所有者、その他の内容）</v>
      </c>
      <c r="F31" s="285"/>
      <c r="G31" s="286"/>
      <c r="H31" s="287"/>
      <c r="I31" s="287"/>
      <c r="J31" s="287"/>
      <c r="K31" s="287"/>
      <c r="L31" s="288"/>
    </row>
    <row r="32" spans="1:29" ht="20.100000000000001" customHeight="1">
      <c r="A32" s="303"/>
      <c r="B32" s="339"/>
      <c r="C32" s="304"/>
      <c r="D32" s="268" t="s">
        <v>22</v>
      </c>
      <c r="E32" s="279" t="str">
        <f>IF($G30=$N30,"[取得済み,取得予定]",IF($G30=$O30,"[賃貸借契約済み,賃貸借契約予定]","[取得済み,取得予定,賃貸借契約済み,賃貸借契約予定]"))&amp;"　から選択"</f>
        <v>[取得済み,取得予定,賃貸借契約済み,賃貸借契約予定]　から選択</v>
      </c>
      <c r="F32" s="280"/>
      <c r="G32" s="281"/>
      <c r="H32" s="282"/>
      <c r="I32" s="282"/>
      <c r="J32" s="282"/>
      <c r="K32" s="282"/>
      <c r="L32" s="283"/>
      <c r="N32" s="2" t="str">
        <f>IF($G30=$N30,"取得済み",IF($G30=$O30,"賃貸借契約済み",""))</f>
        <v/>
      </c>
      <c r="O32" s="2" t="str">
        <f>IF($G30=$N30,"取得予定",IF($G30=$O30,"賃貸借契約予定",""))</f>
        <v/>
      </c>
    </row>
    <row r="33" spans="1:24" ht="20.100000000000001" customHeight="1">
      <c r="A33" s="303"/>
      <c r="B33" s="339"/>
      <c r="C33" s="304"/>
      <c r="D33" s="268"/>
      <c r="E33" s="284"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285"/>
      <c r="G33" s="309"/>
      <c r="H33" s="310"/>
      <c r="I33" s="56" t="s">
        <v>23</v>
      </c>
      <c r="J33" s="299"/>
      <c r="K33" s="300"/>
      <c r="L33" s="57" t="s">
        <v>24</v>
      </c>
    </row>
    <row r="34" spans="1:24" ht="20.100000000000001" customHeight="1">
      <c r="A34" s="11"/>
      <c r="B34" s="301" t="s">
        <v>52</v>
      </c>
      <c r="C34" s="302"/>
      <c r="D34" s="167" t="s">
        <v>53</v>
      </c>
      <c r="E34" s="269" t="s">
        <v>54</v>
      </c>
      <c r="F34" s="263"/>
      <c r="G34" s="305"/>
      <c r="H34" s="306"/>
      <c r="I34" s="306"/>
      <c r="J34" s="306"/>
      <c r="K34" s="306"/>
      <c r="L34" s="307"/>
      <c r="N34" s="2" t="s">
        <v>55</v>
      </c>
      <c r="O34" s="2" t="s">
        <v>56</v>
      </c>
      <c r="U34" s="5"/>
      <c r="V34" s="5"/>
      <c r="W34" s="5"/>
      <c r="X34" s="5"/>
    </row>
    <row r="35" spans="1:24" ht="20.100000000000001" customHeight="1">
      <c r="A35" s="11"/>
      <c r="B35" s="303"/>
      <c r="C35" s="304"/>
      <c r="D35" s="167" t="s">
        <v>57</v>
      </c>
      <c r="E35" s="269" t="s">
        <v>58</v>
      </c>
      <c r="F35" s="263"/>
      <c r="G35" s="305"/>
      <c r="H35" s="306"/>
      <c r="I35" s="306"/>
      <c r="J35" s="306"/>
      <c r="K35" s="306"/>
      <c r="L35" s="307"/>
      <c r="N35" s="15" t="s">
        <v>59</v>
      </c>
      <c r="O35" s="15" t="s">
        <v>60</v>
      </c>
      <c r="P35" s="2" t="s">
        <v>61</v>
      </c>
      <c r="U35" s="5"/>
      <c r="V35" s="5"/>
      <c r="W35" s="5"/>
      <c r="X35" s="5"/>
    </row>
    <row r="36" spans="1:24" ht="28.15" customHeight="1">
      <c r="A36" s="11"/>
      <c r="B36" s="11"/>
      <c r="C36" s="289" t="s">
        <v>62</v>
      </c>
      <c r="D36" s="167" t="s">
        <v>63</v>
      </c>
      <c r="E36" s="269" t="s">
        <v>64</v>
      </c>
      <c r="F36" s="263"/>
      <c r="G36" s="294"/>
      <c r="H36" s="295"/>
      <c r="I36" s="296" t="s">
        <v>65</v>
      </c>
      <c r="J36" s="297"/>
      <c r="K36" s="297"/>
      <c r="L36" s="298"/>
    </row>
    <row r="37" spans="1:24" ht="20.100000000000001" customHeight="1">
      <c r="A37" s="11"/>
      <c r="B37" s="11"/>
      <c r="C37" s="293"/>
      <c r="D37" s="256" t="s">
        <v>66</v>
      </c>
      <c r="E37" s="279" t="s">
        <v>67</v>
      </c>
      <c r="F37" s="280"/>
      <c r="G37" s="281"/>
      <c r="H37" s="282"/>
      <c r="I37" s="282"/>
      <c r="J37" s="282"/>
      <c r="K37" s="282"/>
      <c r="L37" s="283"/>
      <c r="N37" s="2" t="s">
        <v>68</v>
      </c>
      <c r="O37" s="2" t="s">
        <v>69</v>
      </c>
      <c r="P37" s="2" t="s">
        <v>21</v>
      </c>
    </row>
    <row r="38" spans="1:24" ht="20.100000000000001" customHeight="1">
      <c r="A38" s="11"/>
      <c r="B38" s="11"/>
      <c r="C38" s="293"/>
      <c r="D38" s="256"/>
      <c r="E38" s="284" t="s">
        <v>40</v>
      </c>
      <c r="F38" s="285"/>
      <c r="G38" s="286"/>
      <c r="H38" s="287"/>
      <c r="I38" s="287"/>
      <c r="J38" s="287"/>
      <c r="K38" s="287"/>
      <c r="L38" s="288"/>
    </row>
    <row r="39" spans="1:24" ht="20.100000000000001" customHeight="1">
      <c r="A39" s="11"/>
      <c r="B39" s="11"/>
      <c r="C39" s="293"/>
      <c r="D39" s="256" t="s">
        <v>70</v>
      </c>
      <c r="E39" s="279" t="s">
        <v>71</v>
      </c>
      <c r="F39" s="280"/>
      <c r="G39" s="281"/>
      <c r="H39" s="282"/>
      <c r="I39" s="282"/>
      <c r="J39" s="282"/>
      <c r="K39" s="282"/>
      <c r="L39" s="283"/>
      <c r="N39" s="2" t="s">
        <v>72</v>
      </c>
      <c r="O39" s="2" t="s">
        <v>73</v>
      </c>
      <c r="P39" s="2" t="s">
        <v>21</v>
      </c>
    </row>
    <row r="40" spans="1:24" ht="20.100000000000001" customHeight="1">
      <c r="A40" s="11"/>
      <c r="B40" s="11"/>
      <c r="C40" s="293"/>
      <c r="D40" s="256"/>
      <c r="E40" s="284" t="s">
        <v>40</v>
      </c>
      <c r="F40" s="285"/>
      <c r="G40" s="286"/>
      <c r="H40" s="287"/>
      <c r="I40" s="287"/>
      <c r="J40" s="287"/>
      <c r="K40" s="287"/>
      <c r="L40" s="288"/>
    </row>
    <row r="41" spans="1:24" ht="20.100000000000001" customHeight="1">
      <c r="A41" s="11"/>
      <c r="B41" s="11"/>
      <c r="C41" s="293"/>
      <c r="D41" s="289" t="s">
        <v>74</v>
      </c>
      <c r="E41" s="109" t="s">
        <v>75</v>
      </c>
      <c r="F41" s="109" t="s">
        <v>76</v>
      </c>
      <c r="G41" s="291"/>
      <c r="H41" s="292"/>
      <c r="I41" s="292"/>
      <c r="J41" s="292"/>
      <c r="K41" s="292"/>
      <c r="L41" s="113" t="s">
        <v>17</v>
      </c>
    </row>
    <row r="42" spans="1:24" ht="20.100000000000001" customHeight="1">
      <c r="A42" s="11"/>
      <c r="B42" s="11"/>
      <c r="C42" s="293"/>
      <c r="D42" s="290"/>
      <c r="E42" s="109" t="s">
        <v>77</v>
      </c>
      <c r="F42" s="109" t="s">
        <v>78</v>
      </c>
      <c r="G42" s="291"/>
      <c r="H42" s="292"/>
      <c r="I42" s="292"/>
      <c r="J42" s="292"/>
      <c r="K42" s="292"/>
      <c r="L42" s="113" t="s">
        <v>17</v>
      </c>
    </row>
    <row r="43" spans="1:24" ht="42" customHeight="1">
      <c r="A43" s="11"/>
      <c r="B43" s="11"/>
      <c r="C43" s="290"/>
      <c r="D43" s="110" t="s">
        <v>225</v>
      </c>
      <c r="E43" s="263" t="s">
        <v>79</v>
      </c>
      <c r="F43" s="264"/>
      <c r="G43" s="265"/>
      <c r="H43" s="266"/>
      <c r="I43" s="266"/>
      <c r="J43" s="266"/>
      <c r="K43" s="266"/>
      <c r="L43" s="267"/>
    </row>
    <row r="44" spans="1:24" ht="28.15" customHeight="1">
      <c r="A44" s="11"/>
      <c r="B44" s="12"/>
      <c r="C44" s="268" t="s">
        <v>80</v>
      </c>
      <c r="D44" s="167" t="s">
        <v>81</v>
      </c>
      <c r="E44" s="269" t="s">
        <v>82</v>
      </c>
      <c r="F44" s="263"/>
      <c r="G44" s="270"/>
      <c r="H44" s="271"/>
      <c r="I44" s="272" t="s">
        <v>83</v>
      </c>
      <c r="J44" s="273"/>
      <c r="K44" s="273"/>
      <c r="L44" s="274"/>
    </row>
    <row r="45" spans="1:24" ht="72" customHeight="1">
      <c r="A45" s="12"/>
      <c r="B45" s="14"/>
      <c r="C45" s="268"/>
      <c r="D45" s="167" t="s">
        <v>84</v>
      </c>
      <c r="E45" s="275" t="s">
        <v>85</v>
      </c>
      <c r="F45" s="257"/>
      <c r="G45" s="276"/>
      <c r="H45" s="277"/>
      <c r="I45" s="277"/>
      <c r="J45" s="277"/>
      <c r="K45" s="277"/>
      <c r="L45" s="278"/>
    </row>
    <row r="46" spans="1:24" ht="72" customHeight="1" thickBot="1">
      <c r="A46" s="13"/>
      <c r="B46" s="255" t="s">
        <v>86</v>
      </c>
      <c r="C46" s="256"/>
      <c r="D46" s="168" t="s">
        <v>57</v>
      </c>
      <c r="E46" s="257" t="s">
        <v>87</v>
      </c>
      <c r="F46" s="258"/>
      <c r="G46" s="259"/>
      <c r="H46" s="260"/>
      <c r="I46" s="260"/>
      <c r="J46" s="260"/>
      <c r="K46" s="260"/>
      <c r="L46" s="261"/>
    </row>
    <row r="47" spans="1:24" ht="20.100000000000001" customHeight="1">
      <c r="A47" s="3"/>
      <c r="B47" s="3"/>
      <c r="C47" s="262" t="s">
        <v>88</v>
      </c>
      <c r="D47" s="262"/>
      <c r="E47" s="262"/>
      <c r="F47" s="262"/>
      <c r="G47" s="262"/>
      <c r="H47" s="262"/>
      <c r="I47" s="262"/>
      <c r="J47" s="262"/>
      <c r="K47" s="262"/>
      <c r="L47" s="262"/>
    </row>
    <row r="48" spans="1:24" ht="20.100000000000001" customHeight="1">
      <c r="A48" s="3"/>
      <c r="B48" s="3"/>
      <c r="C48" s="262"/>
      <c r="D48" s="262"/>
      <c r="E48" s="262"/>
      <c r="F48" s="262"/>
      <c r="G48" s="262"/>
      <c r="H48" s="262"/>
      <c r="I48" s="262"/>
      <c r="J48" s="262"/>
      <c r="K48" s="262"/>
      <c r="L48" s="262"/>
    </row>
  </sheetData>
  <sheetProtection algorithmName="SHA-512" hashValue="uhkxYJ5aXfz01NW3c3cwlbfKCjZknQkjLoltKYJ+EJXuZHjsuDd1vdoti9uGFw0k4m6fwEiLXhM/vOVNBW2MlQ==" saltValue="th7nTTfZ8WB2Z1W/tjZaWw=="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G1:L1"/>
    <mergeCell ref="G2:L2"/>
    <mergeCell ref="A3:L3"/>
    <mergeCell ref="M3:X3"/>
    <mergeCell ref="A5:C5"/>
    <mergeCell ref="F5:L5"/>
    <mergeCell ref="E11:F11"/>
    <mergeCell ref="G11:H11"/>
    <mergeCell ref="I11:L11"/>
    <mergeCell ref="D12:D13"/>
    <mergeCell ref="E12:F12"/>
    <mergeCell ref="G12:L12"/>
    <mergeCell ref="E13:F13"/>
    <mergeCell ref="G13:L13"/>
    <mergeCell ref="A7:D7"/>
    <mergeCell ref="E7:F7"/>
    <mergeCell ref="G7:L7"/>
    <mergeCell ref="A8:C19"/>
    <mergeCell ref="E8:F8"/>
    <mergeCell ref="G8:L8"/>
    <mergeCell ref="E9:F9"/>
    <mergeCell ref="G9:L9"/>
    <mergeCell ref="E10:F10"/>
    <mergeCell ref="G10:L10"/>
    <mergeCell ref="E16:F16"/>
    <mergeCell ref="G16:L16"/>
    <mergeCell ref="E17:F17"/>
    <mergeCell ref="G17:L17"/>
    <mergeCell ref="E18:F18"/>
    <mergeCell ref="G18:L18"/>
    <mergeCell ref="D14:D15"/>
    <mergeCell ref="E14:F14"/>
    <mergeCell ref="G14:L14"/>
    <mergeCell ref="E15:F15"/>
    <mergeCell ref="G15:H15"/>
    <mergeCell ref="J15:K15"/>
    <mergeCell ref="E23:F23"/>
    <mergeCell ref="G23:H23"/>
    <mergeCell ref="J23:K23"/>
    <mergeCell ref="D24:D25"/>
    <mergeCell ref="E24:F24"/>
    <mergeCell ref="G24:L24"/>
    <mergeCell ref="E25:F25"/>
    <mergeCell ref="G25:L25"/>
    <mergeCell ref="E19:F19"/>
    <mergeCell ref="G19:L19"/>
    <mergeCell ref="E20:F20"/>
    <mergeCell ref="E21:F21"/>
    <mergeCell ref="G21:H21"/>
    <mergeCell ref="I21:L21"/>
    <mergeCell ref="E22:F22"/>
    <mergeCell ref="G22:H22"/>
    <mergeCell ref="J22:K22"/>
    <mergeCell ref="E26:F26"/>
    <mergeCell ref="G26:L26"/>
    <mergeCell ref="E27:F27"/>
    <mergeCell ref="G27:L27"/>
    <mergeCell ref="D28:D29"/>
    <mergeCell ref="E28:F28"/>
    <mergeCell ref="G28:L28"/>
    <mergeCell ref="E29:F29"/>
    <mergeCell ref="G29:L29"/>
    <mergeCell ref="J33:K33"/>
    <mergeCell ref="B34:C35"/>
    <mergeCell ref="E34:F34"/>
    <mergeCell ref="G34:L34"/>
    <mergeCell ref="E35:F35"/>
    <mergeCell ref="G35:L35"/>
    <mergeCell ref="D30:D31"/>
    <mergeCell ref="E30:F30"/>
    <mergeCell ref="G30:L30"/>
    <mergeCell ref="E31:F31"/>
    <mergeCell ref="G31:L31"/>
    <mergeCell ref="D32:D33"/>
    <mergeCell ref="E32:F32"/>
    <mergeCell ref="G32:L32"/>
    <mergeCell ref="E33:F33"/>
    <mergeCell ref="G33:H33"/>
    <mergeCell ref="A20:C33"/>
    <mergeCell ref="E39:F39"/>
    <mergeCell ref="G39:L39"/>
    <mergeCell ref="E40:F40"/>
    <mergeCell ref="G40:L40"/>
    <mergeCell ref="D41:D42"/>
    <mergeCell ref="G41:K41"/>
    <mergeCell ref="G42:K42"/>
    <mergeCell ref="C36:C43"/>
    <mergeCell ref="E36:F36"/>
    <mergeCell ref="G36:H36"/>
    <mergeCell ref="I36:L36"/>
    <mergeCell ref="D37:D38"/>
    <mergeCell ref="E37:F37"/>
    <mergeCell ref="G37:L37"/>
    <mergeCell ref="E38:F38"/>
    <mergeCell ref="G38:L38"/>
    <mergeCell ref="D39:D40"/>
    <mergeCell ref="B46:C46"/>
    <mergeCell ref="E46:F46"/>
    <mergeCell ref="G46:L46"/>
    <mergeCell ref="C47:L47"/>
    <mergeCell ref="C48:L48"/>
    <mergeCell ref="E43:F43"/>
    <mergeCell ref="G43:L43"/>
    <mergeCell ref="C44:C45"/>
    <mergeCell ref="E44:F44"/>
    <mergeCell ref="G44:H44"/>
    <mergeCell ref="I44:L44"/>
    <mergeCell ref="E45:F45"/>
    <mergeCell ref="G45:L45"/>
  </mergeCells>
  <phoneticPr fontId="1"/>
  <conditionalFormatting sqref="G14 G15:L15">
    <cfRule type="expression" dxfId="103" priority="3">
      <formula>AND($G$12=$P$12)</formula>
    </cfRule>
  </conditionalFormatting>
  <conditionalFormatting sqref="G32 G33:L33">
    <cfRule type="expression" dxfId="102" priority="6">
      <formula>$G$30=$P$30</formula>
    </cfRule>
  </conditionalFormatting>
  <conditionalFormatting sqref="G36:I36 G37 G38:L38 G39 G40:L40 G41:G43">
    <cfRule type="expression" dxfId="101" priority="8">
      <formula>$G$35=$O$35</formula>
    </cfRule>
  </conditionalFormatting>
  <conditionalFormatting sqref="G44:I44 G45:L45">
    <cfRule type="expression" dxfId="100" priority="9">
      <formula>$G$35=$N$35</formula>
    </cfRule>
  </conditionalFormatting>
  <conditionalFormatting sqref="G16:L19 G26:L26">
    <cfRule type="expression" dxfId="99" priority="1">
      <formula>OR($G$7=$O$7,$G$7=$P$7,$G$7=$Q$7)</formula>
    </cfRule>
  </conditionalFormatting>
  <conditionalFormatting sqref="G25:L25">
    <cfRule type="expression" dxfId="98" priority="4">
      <formula>OR($G$24=$N$24,$G$24=$O$24,$G$24=$P$24)</formula>
    </cfRule>
  </conditionalFormatting>
  <conditionalFormatting sqref="G27:L29">
    <cfRule type="expression" dxfId="97" priority="2">
      <formula>$G$7=$N$7</formula>
    </cfRule>
  </conditionalFormatting>
  <conditionalFormatting sqref="G29:L29">
    <cfRule type="expression" dxfId="96" priority="5">
      <formula>$G$28=$N$28</formula>
    </cfRule>
  </conditionalFormatting>
  <conditionalFormatting sqref="G38:L38">
    <cfRule type="expression" dxfId="95" priority="10">
      <formula>OR($G$37=$N$37,$G$37=$O$37)</formula>
    </cfRule>
  </conditionalFormatting>
  <conditionalFormatting sqref="G40:L40">
    <cfRule type="expression" dxfId="94" priority="11">
      <formula>OR($G$39=$N$39,$G$39=$O$39)</formula>
    </cfRule>
  </conditionalFormatting>
  <conditionalFormatting sqref="G46:L46">
    <cfRule type="expression" dxfId="93" priority="7">
      <formula>$G$34=$N$34</formula>
    </cfRule>
  </conditionalFormatting>
  <dataValidations count="17">
    <dataValidation type="list" allowBlank="1" showInputMessage="1" showErrorMessage="1" sqref="G34" xr:uid="{EB6993D1-B11F-49F9-9BE2-EE4428E12483}">
      <formula1>$N$34:$O$34</formula1>
    </dataValidation>
    <dataValidation type="list" allowBlank="1" showInputMessage="1" showErrorMessage="1" sqref="G24" xr:uid="{4AD1F9F3-FA77-4041-9B97-81798159A01F}">
      <formula1>$N$24:$Q$24</formula1>
    </dataValidation>
    <dataValidation type="list" allowBlank="1" showInputMessage="1" showErrorMessage="1" sqref="G14" xr:uid="{312C46B1-7069-4AA1-8A3C-1FE9548F6A45}">
      <formula1>$N$14:$O$14</formula1>
    </dataValidation>
    <dataValidation type="list" allowBlank="1" showInputMessage="1" showErrorMessage="1" sqref="G12" xr:uid="{EDC3224D-5106-4DEF-AD6E-6CD180DB2B12}">
      <formula1>$N$12:$P$12</formula1>
    </dataValidation>
    <dataValidation type="list" allowBlank="1" showInputMessage="1" showErrorMessage="1" sqref="G32" xr:uid="{8A624C02-3370-4AE3-BBC8-55D1163D7C02}">
      <formula1>$N$32:$O$32</formula1>
    </dataValidation>
    <dataValidation type="list" allowBlank="1" showInputMessage="1" showErrorMessage="1" sqref="G30" xr:uid="{44CA2A33-9AA0-4FEE-8B0B-52A82D9F4F29}">
      <formula1>$N$30:$P$30</formula1>
    </dataValidation>
    <dataValidation type="list" allowBlank="1" showInputMessage="1" showErrorMessage="1" sqref="G35" xr:uid="{A4E012C3-C1BA-4416-A3E2-38ED5A3E66D0}">
      <formula1>$N$35:$P$35</formula1>
    </dataValidation>
    <dataValidation type="whole" allowBlank="1" showInputMessage="1" showErrorMessage="1" sqref="G36:H36 G44:H44" xr:uid="{5B70F4A1-175E-40FF-A21C-00DAF3BDD630}">
      <formula1>0</formula1>
      <formula2>9999</formula2>
    </dataValidation>
    <dataValidation type="list" allowBlank="1" showInputMessage="1" showErrorMessage="1" sqref="G37" xr:uid="{F3B60494-0FE2-47A3-88F1-E9EA9733BFAD}">
      <formula1>$N$37:$P$37</formula1>
    </dataValidation>
    <dataValidation type="list" allowBlank="1" showInputMessage="1" showErrorMessage="1" sqref="G39" xr:uid="{C2161541-1CA2-49D1-8ECA-80074DB8FF52}">
      <formula1>$N$39:$P$39</formula1>
    </dataValidation>
    <dataValidation type="list" allowBlank="1" showInputMessage="1" showErrorMessage="1" sqref="G28:L28" xr:uid="{9F9EC773-DAFA-4ECD-9AF0-726A0CA1BB07}">
      <formula1>$N$28:$O$28</formula1>
    </dataValidation>
    <dataValidation type="list" allowBlank="1" showInputMessage="1" showErrorMessage="1" sqref="G7:L7" xr:uid="{E3A40636-508E-4DD0-84CF-5933CCFAFEA3}">
      <formula1>$N$7:$Q$7</formula1>
    </dataValidation>
    <dataValidation type="list" allowBlank="1" showInputMessage="1" showErrorMessage="1" sqref="G43:L43" xr:uid="{E6475884-7594-49F8-B4E3-7778354CB170}">
      <formula1>"適合,不適合"</formula1>
    </dataValidation>
    <dataValidation type="list" allowBlank="1" showInputMessage="1" showErrorMessage="1" sqref="G27:L27" xr:uid="{1E50C2B6-C655-455D-A0D0-8F023F1DBFF8}">
      <formula1>$N$27:$P$27</formula1>
    </dataValidation>
    <dataValidation type="list" allowBlank="1" showInputMessage="1" showErrorMessage="1" sqref="G26:L26" xr:uid="{4142F737-F154-4DA6-870A-E5C2E4681F89}">
      <formula1>$N$26:$P$26</formula1>
    </dataValidation>
    <dataValidation type="list" allowBlank="1" showInputMessage="1" showErrorMessage="1" sqref="G9:L9" xr:uid="{FB8FE7DB-2CDC-4469-878D-8938DF9C338B}">
      <formula1>$N$9:$R$9</formula1>
    </dataValidation>
    <dataValidation type="list" allowBlank="1" showInputMessage="1" showErrorMessage="1" sqref="G16:L19" xr:uid="{3491DD18-8FB8-4E30-BAC4-23996FFA3460}">
      <formula1>$N$16:$Q$16</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040DA-B20E-49A4-B826-0D08E9CCE2AB}">
  <sheetPr>
    <pageSetUpPr fitToPage="1"/>
  </sheetPr>
  <dimension ref="A1:AC48"/>
  <sheetViews>
    <sheetView view="pageBreakPreview" zoomScaleNormal="100" zoomScaleSheetLayoutView="100" workbookViewId="0"/>
  </sheetViews>
  <sheetFormatPr defaultColWidth="8.875" defaultRowHeight="15.75"/>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62" t="s">
        <v>0</v>
      </c>
      <c r="H1" s="362"/>
      <c r="I1" s="362"/>
      <c r="J1" s="362"/>
      <c r="K1" s="362"/>
      <c r="L1" s="362"/>
    </row>
    <row r="2" spans="1:24" ht="16.5">
      <c r="A2" s="3"/>
      <c r="B2" s="3"/>
      <c r="C2" s="3"/>
      <c r="D2" s="3"/>
      <c r="E2" s="3"/>
      <c r="F2" s="3"/>
      <c r="G2" s="363" t="s">
        <v>212</v>
      </c>
      <c r="H2" s="363"/>
      <c r="I2" s="363"/>
      <c r="J2" s="363"/>
      <c r="K2" s="363"/>
      <c r="L2" s="363"/>
    </row>
    <row r="3" spans="1:24" ht="20.100000000000001" customHeight="1">
      <c r="A3" s="364" t="s">
        <v>1</v>
      </c>
      <c r="B3" s="364"/>
      <c r="C3" s="364"/>
      <c r="D3" s="364"/>
      <c r="E3" s="364"/>
      <c r="F3" s="364"/>
      <c r="G3" s="364"/>
      <c r="H3" s="364"/>
      <c r="I3" s="364"/>
      <c r="J3" s="364"/>
      <c r="K3" s="364"/>
      <c r="L3" s="364"/>
      <c r="M3" s="364"/>
      <c r="N3" s="364"/>
      <c r="O3" s="364"/>
      <c r="P3" s="364"/>
      <c r="Q3" s="364"/>
      <c r="R3" s="364"/>
      <c r="S3" s="364"/>
      <c r="T3" s="364"/>
      <c r="U3" s="364"/>
      <c r="V3" s="364"/>
      <c r="W3" s="364"/>
      <c r="X3" s="364"/>
    </row>
    <row r="4" spans="1:24" ht="8.1" customHeight="1" thickBot="1">
      <c r="A4" s="7"/>
      <c r="B4" s="7"/>
      <c r="C4" s="7"/>
      <c r="D4" s="7"/>
      <c r="E4" s="7"/>
      <c r="F4" s="7"/>
      <c r="G4" s="7"/>
      <c r="H4" s="7"/>
      <c r="I4" s="7"/>
      <c r="J4" s="7"/>
      <c r="K4" s="7"/>
      <c r="L4" s="7"/>
    </row>
    <row r="5" spans="1:24" ht="24" customHeight="1" thickBot="1">
      <c r="A5" s="354" t="s">
        <v>2</v>
      </c>
      <c r="B5" s="355"/>
      <c r="C5" s="355"/>
      <c r="D5" s="8">
        <v>3</v>
      </c>
      <c r="E5" s="16" t="s">
        <v>3</v>
      </c>
      <c r="F5" s="365"/>
      <c r="G5" s="366"/>
      <c r="H5" s="366"/>
      <c r="I5" s="366"/>
      <c r="J5" s="366"/>
      <c r="K5" s="366"/>
      <c r="L5" s="367"/>
      <c r="M5" s="9"/>
    </row>
    <row r="6" spans="1:24" ht="8.1" customHeight="1" thickBot="1">
      <c r="A6" s="7"/>
      <c r="B6" s="7"/>
      <c r="C6" s="7"/>
      <c r="D6" s="7"/>
      <c r="E6" s="7"/>
      <c r="F6" s="7"/>
      <c r="G6" s="58"/>
      <c r="H6" s="58"/>
      <c r="I6" s="7"/>
      <c r="J6" s="7"/>
      <c r="K6" s="7"/>
      <c r="L6" s="7"/>
    </row>
    <row r="7" spans="1:24" ht="24" customHeight="1">
      <c r="A7" s="354" t="s">
        <v>4</v>
      </c>
      <c r="B7" s="355"/>
      <c r="C7" s="355"/>
      <c r="D7" s="256"/>
      <c r="E7" s="269" t="s">
        <v>5</v>
      </c>
      <c r="F7" s="263"/>
      <c r="G7" s="356"/>
      <c r="H7" s="357"/>
      <c r="I7" s="357"/>
      <c r="J7" s="357"/>
      <c r="K7" s="357"/>
      <c r="L7" s="358"/>
      <c r="N7" s="2" t="s">
        <v>6</v>
      </c>
      <c r="O7" s="2" t="s">
        <v>7</v>
      </c>
      <c r="P7" s="2" t="s">
        <v>8</v>
      </c>
      <c r="Q7" s="2" t="s">
        <v>9</v>
      </c>
    </row>
    <row r="8" spans="1:24" ht="24" customHeight="1">
      <c r="A8" s="337" t="s">
        <v>10</v>
      </c>
      <c r="B8" s="338"/>
      <c r="C8" s="302"/>
      <c r="D8" s="167" t="s">
        <v>11</v>
      </c>
      <c r="E8" s="275" t="s">
        <v>12</v>
      </c>
      <c r="F8" s="263"/>
      <c r="G8" s="331"/>
      <c r="H8" s="332"/>
      <c r="I8" s="332"/>
      <c r="J8" s="332"/>
      <c r="K8" s="332"/>
      <c r="L8" s="333"/>
      <c r="U8" s="5"/>
      <c r="V8" s="5"/>
      <c r="W8" s="5"/>
      <c r="X8" s="5"/>
    </row>
    <row r="9" spans="1:24" ht="24" customHeight="1">
      <c r="A9" s="303"/>
      <c r="B9" s="339"/>
      <c r="C9" s="304"/>
      <c r="D9" s="167" t="s">
        <v>188</v>
      </c>
      <c r="E9" s="275" t="s">
        <v>189</v>
      </c>
      <c r="F9" s="257"/>
      <c r="G9" s="359"/>
      <c r="H9" s="360"/>
      <c r="I9" s="360"/>
      <c r="J9" s="360"/>
      <c r="K9" s="360"/>
      <c r="L9" s="361"/>
      <c r="N9" s="2" t="s">
        <v>190</v>
      </c>
      <c r="O9" s="2" t="s">
        <v>191</v>
      </c>
      <c r="P9" s="2" t="s">
        <v>192</v>
      </c>
      <c r="Q9" s="2" t="s">
        <v>193</v>
      </c>
      <c r="R9" s="2" t="s">
        <v>21</v>
      </c>
      <c r="U9" s="5"/>
      <c r="V9" s="5"/>
      <c r="W9" s="5"/>
      <c r="X9" s="5"/>
    </row>
    <row r="10" spans="1:24" ht="24" customHeight="1">
      <c r="A10" s="303"/>
      <c r="B10" s="339"/>
      <c r="C10" s="304"/>
      <c r="D10" s="167" t="s">
        <v>13</v>
      </c>
      <c r="E10" s="275" t="s">
        <v>14</v>
      </c>
      <c r="F10" s="257"/>
      <c r="G10" s="359"/>
      <c r="H10" s="360"/>
      <c r="I10" s="360"/>
      <c r="J10" s="360"/>
      <c r="K10" s="360"/>
      <c r="L10" s="361"/>
      <c r="U10" s="5"/>
      <c r="V10" s="5"/>
      <c r="W10" s="5"/>
      <c r="X10" s="5"/>
    </row>
    <row r="11" spans="1:24" ht="24" customHeight="1">
      <c r="A11" s="303"/>
      <c r="B11" s="339"/>
      <c r="C11" s="304"/>
      <c r="D11" s="167" t="s">
        <v>15</v>
      </c>
      <c r="E11" s="269" t="s">
        <v>16</v>
      </c>
      <c r="F11" s="263"/>
      <c r="G11" s="340"/>
      <c r="H11" s="341"/>
      <c r="I11" s="351" t="s">
        <v>17</v>
      </c>
      <c r="J11" s="352"/>
      <c r="K11" s="352"/>
      <c r="L11" s="353"/>
      <c r="U11" s="5"/>
      <c r="V11" s="5"/>
      <c r="W11" s="5"/>
      <c r="X11" s="5"/>
    </row>
    <row r="12" spans="1:24" ht="20.100000000000001" customHeight="1">
      <c r="A12" s="303"/>
      <c r="B12" s="339"/>
      <c r="C12" s="304"/>
      <c r="D12" s="308" t="s">
        <v>194</v>
      </c>
      <c r="E12" s="279" t="s">
        <v>18</v>
      </c>
      <c r="F12" s="280"/>
      <c r="G12" s="328"/>
      <c r="H12" s="329"/>
      <c r="I12" s="329"/>
      <c r="J12" s="329"/>
      <c r="K12" s="329"/>
      <c r="L12" s="330"/>
      <c r="N12" s="2" t="s">
        <v>19</v>
      </c>
      <c r="O12" s="2" t="s">
        <v>20</v>
      </c>
      <c r="P12" s="2" t="s">
        <v>21</v>
      </c>
    </row>
    <row r="13" spans="1:24" ht="20.100000000000001" customHeight="1">
      <c r="A13" s="303"/>
      <c r="B13" s="339"/>
      <c r="C13" s="304"/>
      <c r="D13" s="268"/>
      <c r="E13" s="284" t="str">
        <f>"（"&amp;IF($G12=$N12,"土地の所有者",IF($G12=$O12,"土地の所有者",IF($G12="","土地の所有者、その他の内容","その他の内容")))&amp;"）"</f>
        <v>（土地の所有者、その他の内容）</v>
      </c>
      <c r="F13" s="285"/>
      <c r="G13" s="286"/>
      <c r="H13" s="287"/>
      <c r="I13" s="287"/>
      <c r="J13" s="287"/>
      <c r="K13" s="287"/>
      <c r="L13" s="288"/>
    </row>
    <row r="14" spans="1:24" ht="20.100000000000001" customHeight="1">
      <c r="A14" s="303"/>
      <c r="B14" s="339"/>
      <c r="C14" s="304"/>
      <c r="D14" s="268" t="s">
        <v>22</v>
      </c>
      <c r="E14" s="279" t="str">
        <f>IF($G12=$N12,"[取得済み,取得予定]",IF($G12=$O12,"[借地契約済み,借地契約予定]","[取得済み,取得予定,借地契約済み,借地契約予定]"))&amp;"　から選択"</f>
        <v>[取得済み,取得予定,借地契約済み,借地契約予定]　から選択</v>
      </c>
      <c r="F14" s="280"/>
      <c r="G14" s="281"/>
      <c r="H14" s="282"/>
      <c r="I14" s="282"/>
      <c r="J14" s="282"/>
      <c r="K14" s="282"/>
      <c r="L14" s="283"/>
      <c r="N14" s="2" t="str">
        <f>IF($G12=$N12,"取得済み",IF($G12=$O12,"借地契約済み",""))</f>
        <v/>
      </c>
      <c r="O14" s="2" t="str">
        <f>IF($G12=$N12,"取得予定",IF($G12=$O12,"借地契約予定",""))</f>
        <v/>
      </c>
    </row>
    <row r="15" spans="1:24" ht="20.100000000000001" customHeight="1">
      <c r="A15" s="303"/>
      <c r="B15" s="339"/>
      <c r="C15" s="304"/>
      <c r="D15" s="268"/>
      <c r="E15" s="284"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285"/>
      <c r="G15" s="348"/>
      <c r="H15" s="349"/>
      <c r="I15" s="17" t="s">
        <v>23</v>
      </c>
      <c r="J15" s="350"/>
      <c r="K15" s="349"/>
      <c r="L15" s="18" t="s">
        <v>24</v>
      </c>
    </row>
    <row r="16" spans="1:24" ht="36">
      <c r="A16" s="303"/>
      <c r="B16" s="339"/>
      <c r="C16" s="304"/>
      <c r="D16" s="110" t="s">
        <v>195</v>
      </c>
      <c r="E16" s="257" t="s">
        <v>196</v>
      </c>
      <c r="F16" s="264"/>
      <c r="G16" s="334"/>
      <c r="H16" s="335"/>
      <c r="I16" s="335"/>
      <c r="J16" s="335"/>
      <c r="K16" s="335"/>
      <c r="L16" s="336"/>
      <c r="N16" s="2" t="s">
        <v>181</v>
      </c>
      <c r="O16" s="2" t="s">
        <v>197</v>
      </c>
      <c r="P16" s="2" t="s">
        <v>198</v>
      </c>
      <c r="Q16" s="2" t="s">
        <v>199</v>
      </c>
    </row>
    <row r="17" spans="1:29" ht="36">
      <c r="A17" s="303"/>
      <c r="B17" s="339"/>
      <c r="C17" s="304"/>
      <c r="D17" s="110" t="s">
        <v>200</v>
      </c>
      <c r="E17" s="257" t="s">
        <v>196</v>
      </c>
      <c r="F17" s="264"/>
      <c r="G17" s="334"/>
      <c r="H17" s="335"/>
      <c r="I17" s="335"/>
      <c r="J17" s="335"/>
      <c r="K17" s="335"/>
      <c r="L17" s="336"/>
      <c r="N17" s="2" t="s">
        <v>181</v>
      </c>
      <c r="O17" s="2" t="s">
        <v>197</v>
      </c>
      <c r="P17" s="2" t="s">
        <v>198</v>
      </c>
      <c r="Q17" s="2" t="s">
        <v>199</v>
      </c>
    </row>
    <row r="18" spans="1:29" ht="84">
      <c r="A18" s="303"/>
      <c r="B18" s="339"/>
      <c r="C18" s="304"/>
      <c r="D18" s="110" t="s">
        <v>201</v>
      </c>
      <c r="E18" s="257" t="s">
        <v>196</v>
      </c>
      <c r="F18" s="264"/>
      <c r="G18" s="334"/>
      <c r="H18" s="335"/>
      <c r="I18" s="335"/>
      <c r="J18" s="335"/>
      <c r="K18" s="335"/>
      <c r="L18" s="336"/>
      <c r="N18" s="2" t="s">
        <v>181</v>
      </c>
      <c r="O18" s="2" t="s">
        <v>197</v>
      </c>
      <c r="P18" s="2" t="s">
        <v>198</v>
      </c>
      <c r="Q18" s="2" t="s">
        <v>199</v>
      </c>
    </row>
    <row r="19" spans="1:29" ht="72">
      <c r="A19" s="303"/>
      <c r="B19" s="339"/>
      <c r="C19" s="304"/>
      <c r="D19" s="110" t="s">
        <v>202</v>
      </c>
      <c r="E19" s="257" t="s">
        <v>196</v>
      </c>
      <c r="F19" s="264"/>
      <c r="G19" s="334"/>
      <c r="H19" s="335"/>
      <c r="I19" s="335"/>
      <c r="J19" s="335"/>
      <c r="K19" s="335"/>
      <c r="L19" s="336"/>
      <c r="N19" s="2" t="s">
        <v>181</v>
      </c>
      <c r="O19" s="2" t="s">
        <v>197</v>
      </c>
      <c r="P19" s="2" t="s">
        <v>198</v>
      </c>
      <c r="Q19" s="2" t="s">
        <v>199</v>
      </c>
    </row>
    <row r="20" spans="1:29" ht="20.100000000000001" customHeight="1">
      <c r="A20" s="337" t="s">
        <v>25</v>
      </c>
      <c r="B20" s="338"/>
      <c r="C20" s="302"/>
      <c r="D20" s="167" t="s">
        <v>26</v>
      </c>
      <c r="E20" s="269" t="s">
        <v>27</v>
      </c>
      <c r="F20" s="263"/>
      <c r="G20" s="59" t="s">
        <v>28</v>
      </c>
      <c r="H20" s="45"/>
      <c r="I20" s="52" t="s">
        <v>29</v>
      </c>
      <c r="J20" s="53" t="s">
        <v>30</v>
      </c>
      <c r="K20" s="54"/>
      <c r="L20" s="55" t="s">
        <v>29</v>
      </c>
    </row>
    <row r="21" spans="1:29" ht="20.100000000000001" customHeight="1">
      <c r="A21" s="303"/>
      <c r="B21" s="339"/>
      <c r="C21" s="304"/>
      <c r="D21" s="167" t="s">
        <v>31</v>
      </c>
      <c r="E21" s="269" t="s">
        <v>32</v>
      </c>
      <c r="F21" s="263"/>
      <c r="G21" s="340"/>
      <c r="H21" s="341"/>
      <c r="I21" s="342" t="s">
        <v>17</v>
      </c>
      <c r="J21" s="343"/>
      <c r="K21" s="343"/>
      <c r="L21" s="344"/>
      <c r="U21" s="5"/>
      <c r="V21" s="5"/>
      <c r="W21" s="5"/>
      <c r="X21" s="5"/>
    </row>
    <row r="22" spans="1:29" ht="20.100000000000001" customHeight="1">
      <c r="A22" s="303"/>
      <c r="B22" s="339"/>
      <c r="C22" s="304"/>
      <c r="D22" s="167" t="str">
        <f>"着工"&amp;IF($G$7&lt;&gt;$N$7,"","（予定）")&amp;"年月"&amp;IF(OR($G$7=$O$7,$G$7=$P$7),"（当初）","")</f>
        <v>着工年月</v>
      </c>
      <c r="E22" s="345" t="s">
        <v>33</v>
      </c>
      <c r="F22" s="263"/>
      <c r="G22" s="270"/>
      <c r="H22" s="271"/>
      <c r="I22" s="50" t="s">
        <v>23</v>
      </c>
      <c r="J22" s="346"/>
      <c r="K22" s="347"/>
      <c r="L22" s="20" t="s">
        <v>24</v>
      </c>
      <c r="U22" s="5"/>
      <c r="V22" s="5"/>
      <c r="W22" s="5"/>
      <c r="X22" s="5"/>
    </row>
    <row r="23" spans="1:29" ht="20.100000000000001" customHeight="1">
      <c r="A23" s="303"/>
      <c r="B23" s="339"/>
      <c r="C23" s="304"/>
      <c r="D23" s="167" t="str">
        <f>"竣工"&amp;IF($G$7&lt;&gt;$N$7,"","（予定）")&amp;"年月"&amp;IF(OR($G$7=$O$7,$G$7=$P$7),"（当初）","")</f>
        <v>竣工年月</v>
      </c>
      <c r="E23" s="284" t="s">
        <v>33</v>
      </c>
      <c r="F23" s="285"/>
      <c r="G23" s="294"/>
      <c r="H23" s="295"/>
      <c r="I23" s="19" t="s">
        <v>23</v>
      </c>
      <c r="J23" s="326"/>
      <c r="K23" s="327"/>
      <c r="L23" s="51" t="s">
        <v>24</v>
      </c>
      <c r="U23" s="5"/>
      <c r="V23" s="5"/>
      <c r="W23" s="5"/>
      <c r="X23" s="5"/>
    </row>
    <row r="24" spans="1:29" ht="20.100000000000001" customHeight="1">
      <c r="A24" s="303"/>
      <c r="B24" s="339"/>
      <c r="C24" s="304"/>
      <c r="D24" s="268" t="s">
        <v>34</v>
      </c>
      <c r="E24" s="279" t="s">
        <v>35</v>
      </c>
      <c r="F24" s="280"/>
      <c r="G24" s="328"/>
      <c r="H24" s="329"/>
      <c r="I24" s="329"/>
      <c r="J24" s="329"/>
      <c r="K24" s="329"/>
      <c r="L24" s="330"/>
      <c r="N24" s="2" t="s">
        <v>36</v>
      </c>
      <c r="O24" s="2" t="s">
        <v>37</v>
      </c>
      <c r="P24" s="2" t="s">
        <v>38</v>
      </c>
      <c r="Q24" s="2" t="s">
        <v>39</v>
      </c>
    </row>
    <row r="25" spans="1:29" ht="20.100000000000001" customHeight="1">
      <c r="A25" s="303"/>
      <c r="B25" s="339"/>
      <c r="C25" s="304"/>
      <c r="D25" s="268"/>
      <c r="E25" s="284" t="s">
        <v>40</v>
      </c>
      <c r="F25" s="285"/>
      <c r="G25" s="331"/>
      <c r="H25" s="332"/>
      <c r="I25" s="332"/>
      <c r="J25" s="332"/>
      <c r="K25" s="332"/>
      <c r="L25" s="333"/>
    </row>
    <row r="26" spans="1:29" ht="39" customHeight="1">
      <c r="A26" s="303"/>
      <c r="B26" s="339"/>
      <c r="C26" s="304"/>
      <c r="D26" s="110" t="s">
        <v>220</v>
      </c>
      <c r="E26" s="257" t="s">
        <v>221</v>
      </c>
      <c r="F26" s="264"/>
      <c r="G26" s="311"/>
      <c r="H26" s="312"/>
      <c r="I26" s="312"/>
      <c r="J26" s="312"/>
      <c r="K26" s="312"/>
      <c r="L26" s="313"/>
      <c r="N26" s="2" t="s">
        <v>222</v>
      </c>
      <c r="O26" s="2" t="s">
        <v>223</v>
      </c>
      <c r="P26" s="2" t="s">
        <v>224</v>
      </c>
      <c r="U26" s="1"/>
      <c r="V26" s="1"/>
      <c r="W26" s="1"/>
      <c r="X26" s="1"/>
      <c r="Y26" s="1"/>
      <c r="Z26" s="1"/>
      <c r="AA26" s="1"/>
      <c r="AB26" s="1"/>
      <c r="AC26" s="1"/>
    </row>
    <row r="27" spans="1:29" ht="32.1" customHeight="1">
      <c r="A27" s="303"/>
      <c r="B27" s="339"/>
      <c r="C27" s="304"/>
      <c r="D27" s="10" t="s">
        <v>41</v>
      </c>
      <c r="E27" s="275" t="s">
        <v>168</v>
      </c>
      <c r="F27" s="257"/>
      <c r="G27" s="314"/>
      <c r="H27" s="315"/>
      <c r="I27" s="315"/>
      <c r="J27" s="315"/>
      <c r="K27" s="315"/>
      <c r="L27" s="316"/>
      <c r="N27" s="2" t="s">
        <v>42</v>
      </c>
      <c r="O27" s="2" t="s">
        <v>43</v>
      </c>
      <c r="P27" s="2" t="s">
        <v>169</v>
      </c>
      <c r="U27" s="1"/>
      <c r="V27" s="1"/>
      <c r="W27" s="1"/>
      <c r="X27" s="1"/>
      <c r="Y27" s="1"/>
      <c r="Z27" s="1"/>
      <c r="AA27" s="1"/>
      <c r="AB27" s="1"/>
      <c r="AC27" s="1"/>
    </row>
    <row r="28" spans="1:29" ht="20.100000000000001" customHeight="1">
      <c r="A28" s="303"/>
      <c r="B28" s="339"/>
      <c r="C28" s="304"/>
      <c r="D28" s="317" t="s">
        <v>44</v>
      </c>
      <c r="E28" s="319" t="s">
        <v>45</v>
      </c>
      <c r="F28" s="320"/>
      <c r="G28" s="321"/>
      <c r="H28" s="322"/>
      <c r="I28" s="322"/>
      <c r="J28" s="322"/>
      <c r="K28" s="322"/>
      <c r="L28" s="323"/>
      <c r="N28" s="2" t="s">
        <v>46</v>
      </c>
      <c r="O28" s="2" t="s">
        <v>47</v>
      </c>
      <c r="U28" s="1"/>
      <c r="V28" s="1"/>
      <c r="W28" s="1"/>
      <c r="X28" s="1"/>
      <c r="Y28" s="1"/>
      <c r="Z28" s="1"/>
      <c r="AA28" s="1"/>
      <c r="AB28" s="1"/>
      <c r="AC28" s="1"/>
    </row>
    <row r="29" spans="1:29" ht="20.100000000000001" customHeight="1">
      <c r="A29" s="303"/>
      <c r="B29" s="339"/>
      <c r="C29" s="304"/>
      <c r="D29" s="318"/>
      <c r="E29" s="324" t="s">
        <v>48</v>
      </c>
      <c r="F29" s="325"/>
      <c r="G29" s="286"/>
      <c r="H29" s="287"/>
      <c r="I29" s="287"/>
      <c r="J29" s="287"/>
      <c r="K29" s="287"/>
      <c r="L29" s="288"/>
      <c r="U29" s="1"/>
      <c r="V29" s="1"/>
      <c r="W29" s="1"/>
      <c r="X29" s="1"/>
      <c r="Y29" s="1"/>
      <c r="Z29" s="1"/>
      <c r="AA29" s="1"/>
      <c r="AB29" s="1"/>
      <c r="AC29" s="1"/>
    </row>
    <row r="30" spans="1:29" ht="20.100000000000001" customHeight="1">
      <c r="A30" s="303"/>
      <c r="B30" s="339"/>
      <c r="C30" s="304"/>
      <c r="D30" s="308" t="s">
        <v>194</v>
      </c>
      <c r="E30" s="279" t="s">
        <v>49</v>
      </c>
      <c r="F30" s="280"/>
      <c r="G30" s="281"/>
      <c r="H30" s="282"/>
      <c r="I30" s="282"/>
      <c r="J30" s="282"/>
      <c r="K30" s="282"/>
      <c r="L30" s="283"/>
      <c r="N30" s="2" t="s">
        <v>50</v>
      </c>
      <c r="O30" s="2" t="s">
        <v>51</v>
      </c>
      <c r="P30" s="60" t="s">
        <v>39</v>
      </c>
      <c r="U30" s="1"/>
      <c r="V30" s="1"/>
      <c r="W30" s="1"/>
      <c r="X30" s="1"/>
      <c r="Y30" s="1"/>
      <c r="Z30" s="1"/>
      <c r="AA30" s="1"/>
      <c r="AB30" s="1"/>
      <c r="AC30" s="1"/>
    </row>
    <row r="31" spans="1:29" ht="20.100000000000001" customHeight="1">
      <c r="A31" s="303"/>
      <c r="B31" s="339"/>
      <c r="C31" s="304"/>
      <c r="D31" s="268"/>
      <c r="E31" s="284" t="str">
        <f>"（"&amp;IF($G30=$N30,"建物の所有者",IF($G30=$O30,"建物の所有者",IF($G30="","建物の所有者、その他の内容","その他の内容")))&amp;"）"</f>
        <v>（建物の所有者、その他の内容）</v>
      </c>
      <c r="F31" s="285"/>
      <c r="G31" s="286"/>
      <c r="H31" s="287"/>
      <c r="I31" s="287"/>
      <c r="J31" s="287"/>
      <c r="K31" s="287"/>
      <c r="L31" s="288"/>
    </row>
    <row r="32" spans="1:29" ht="20.100000000000001" customHeight="1">
      <c r="A32" s="303"/>
      <c r="B32" s="339"/>
      <c r="C32" s="304"/>
      <c r="D32" s="268" t="s">
        <v>22</v>
      </c>
      <c r="E32" s="279" t="str">
        <f>IF($G30=$N30,"[取得済み,取得予定]",IF($G30=$O30,"[賃貸借契約済み,賃貸借契約予定]","[取得済み,取得予定,賃貸借契約済み,賃貸借契約予定]"))&amp;"　から選択"</f>
        <v>[取得済み,取得予定,賃貸借契約済み,賃貸借契約予定]　から選択</v>
      </c>
      <c r="F32" s="280"/>
      <c r="G32" s="281"/>
      <c r="H32" s="282"/>
      <c r="I32" s="282"/>
      <c r="J32" s="282"/>
      <c r="K32" s="282"/>
      <c r="L32" s="283"/>
      <c r="N32" s="2" t="str">
        <f>IF($G30=$N30,"取得済み",IF($G30=$O30,"賃貸借契約済み",""))</f>
        <v/>
      </c>
      <c r="O32" s="2" t="str">
        <f>IF($G30=$N30,"取得予定",IF($G30=$O30,"賃貸借契約予定",""))</f>
        <v/>
      </c>
    </row>
    <row r="33" spans="1:24" ht="20.100000000000001" customHeight="1">
      <c r="A33" s="303"/>
      <c r="B33" s="339"/>
      <c r="C33" s="304"/>
      <c r="D33" s="268"/>
      <c r="E33" s="284"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285"/>
      <c r="G33" s="309"/>
      <c r="H33" s="310"/>
      <c r="I33" s="56" t="s">
        <v>23</v>
      </c>
      <c r="J33" s="299"/>
      <c r="K33" s="300"/>
      <c r="L33" s="57" t="s">
        <v>24</v>
      </c>
    </row>
    <row r="34" spans="1:24" ht="20.100000000000001" customHeight="1">
      <c r="A34" s="11"/>
      <c r="B34" s="301" t="s">
        <v>52</v>
      </c>
      <c r="C34" s="302"/>
      <c r="D34" s="167" t="s">
        <v>53</v>
      </c>
      <c r="E34" s="269" t="s">
        <v>54</v>
      </c>
      <c r="F34" s="263"/>
      <c r="G34" s="305"/>
      <c r="H34" s="306"/>
      <c r="I34" s="306"/>
      <c r="J34" s="306"/>
      <c r="K34" s="306"/>
      <c r="L34" s="307"/>
      <c r="N34" s="2" t="s">
        <v>55</v>
      </c>
      <c r="O34" s="2" t="s">
        <v>56</v>
      </c>
      <c r="U34" s="5"/>
      <c r="V34" s="5"/>
      <c r="W34" s="5"/>
      <c r="X34" s="5"/>
    </row>
    <row r="35" spans="1:24" ht="20.100000000000001" customHeight="1">
      <c r="A35" s="11"/>
      <c r="B35" s="303"/>
      <c r="C35" s="304"/>
      <c r="D35" s="167" t="s">
        <v>57</v>
      </c>
      <c r="E35" s="269" t="s">
        <v>58</v>
      </c>
      <c r="F35" s="263"/>
      <c r="G35" s="305"/>
      <c r="H35" s="306"/>
      <c r="I35" s="306"/>
      <c r="J35" s="306"/>
      <c r="K35" s="306"/>
      <c r="L35" s="307"/>
      <c r="N35" s="15" t="s">
        <v>59</v>
      </c>
      <c r="O35" s="15" t="s">
        <v>60</v>
      </c>
      <c r="P35" s="2" t="s">
        <v>61</v>
      </c>
      <c r="U35" s="5"/>
      <c r="V35" s="5"/>
      <c r="W35" s="5"/>
      <c r="X35" s="5"/>
    </row>
    <row r="36" spans="1:24" ht="28.15" customHeight="1">
      <c r="A36" s="11"/>
      <c r="B36" s="11"/>
      <c r="C36" s="289" t="s">
        <v>62</v>
      </c>
      <c r="D36" s="167" t="s">
        <v>63</v>
      </c>
      <c r="E36" s="269" t="s">
        <v>64</v>
      </c>
      <c r="F36" s="263"/>
      <c r="G36" s="294"/>
      <c r="H36" s="295"/>
      <c r="I36" s="296" t="s">
        <v>65</v>
      </c>
      <c r="J36" s="297"/>
      <c r="K36" s="297"/>
      <c r="L36" s="298"/>
    </row>
    <row r="37" spans="1:24" ht="20.100000000000001" customHeight="1">
      <c r="A37" s="11"/>
      <c r="B37" s="11"/>
      <c r="C37" s="293"/>
      <c r="D37" s="256" t="s">
        <v>66</v>
      </c>
      <c r="E37" s="279" t="s">
        <v>67</v>
      </c>
      <c r="F37" s="280"/>
      <c r="G37" s="281"/>
      <c r="H37" s="282"/>
      <c r="I37" s="282"/>
      <c r="J37" s="282"/>
      <c r="K37" s="282"/>
      <c r="L37" s="283"/>
      <c r="N37" s="2" t="s">
        <v>68</v>
      </c>
      <c r="O37" s="2" t="s">
        <v>69</v>
      </c>
      <c r="P37" s="2" t="s">
        <v>21</v>
      </c>
    </row>
    <row r="38" spans="1:24" ht="20.100000000000001" customHeight="1">
      <c r="A38" s="11"/>
      <c r="B38" s="11"/>
      <c r="C38" s="293"/>
      <c r="D38" s="256"/>
      <c r="E38" s="284" t="s">
        <v>40</v>
      </c>
      <c r="F38" s="285"/>
      <c r="G38" s="286"/>
      <c r="H38" s="287"/>
      <c r="I38" s="287"/>
      <c r="J38" s="287"/>
      <c r="K38" s="287"/>
      <c r="L38" s="288"/>
    </row>
    <row r="39" spans="1:24" ht="20.100000000000001" customHeight="1">
      <c r="A39" s="11"/>
      <c r="B39" s="11"/>
      <c r="C39" s="293"/>
      <c r="D39" s="256" t="s">
        <v>70</v>
      </c>
      <c r="E39" s="279" t="s">
        <v>71</v>
      </c>
      <c r="F39" s="280"/>
      <c r="G39" s="281"/>
      <c r="H39" s="282"/>
      <c r="I39" s="282"/>
      <c r="J39" s="282"/>
      <c r="K39" s="282"/>
      <c r="L39" s="283"/>
      <c r="N39" s="2" t="s">
        <v>72</v>
      </c>
      <c r="O39" s="2" t="s">
        <v>73</v>
      </c>
      <c r="P39" s="2" t="s">
        <v>21</v>
      </c>
    </row>
    <row r="40" spans="1:24" ht="20.100000000000001" customHeight="1">
      <c r="A40" s="11"/>
      <c r="B40" s="11"/>
      <c r="C40" s="293"/>
      <c r="D40" s="256"/>
      <c r="E40" s="284" t="s">
        <v>40</v>
      </c>
      <c r="F40" s="285"/>
      <c r="G40" s="286"/>
      <c r="H40" s="287"/>
      <c r="I40" s="287"/>
      <c r="J40" s="287"/>
      <c r="K40" s="287"/>
      <c r="L40" s="288"/>
    </row>
    <row r="41" spans="1:24" ht="20.100000000000001" customHeight="1">
      <c r="A41" s="11"/>
      <c r="B41" s="11"/>
      <c r="C41" s="293"/>
      <c r="D41" s="289" t="s">
        <v>74</v>
      </c>
      <c r="E41" s="109" t="s">
        <v>75</v>
      </c>
      <c r="F41" s="109" t="s">
        <v>76</v>
      </c>
      <c r="G41" s="291"/>
      <c r="H41" s="292"/>
      <c r="I41" s="292"/>
      <c r="J41" s="292"/>
      <c r="K41" s="292"/>
      <c r="L41" s="113" t="s">
        <v>17</v>
      </c>
    </row>
    <row r="42" spans="1:24" ht="20.100000000000001" customHeight="1">
      <c r="A42" s="11"/>
      <c r="B42" s="11"/>
      <c r="C42" s="293"/>
      <c r="D42" s="290"/>
      <c r="E42" s="109" t="s">
        <v>77</v>
      </c>
      <c r="F42" s="109" t="s">
        <v>78</v>
      </c>
      <c r="G42" s="291"/>
      <c r="H42" s="292"/>
      <c r="I42" s="292"/>
      <c r="J42" s="292"/>
      <c r="K42" s="292"/>
      <c r="L42" s="113" t="s">
        <v>17</v>
      </c>
    </row>
    <row r="43" spans="1:24" ht="42" customHeight="1">
      <c r="A43" s="11"/>
      <c r="B43" s="11"/>
      <c r="C43" s="290"/>
      <c r="D43" s="110" t="s">
        <v>225</v>
      </c>
      <c r="E43" s="263" t="s">
        <v>79</v>
      </c>
      <c r="F43" s="264"/>
      <c r="G43" s="265"/>
      <c r="H43" s="266"/>
      <c r="I43" s="266"/>
      <c r="J43" s="266"/>
      <c r="K43" s="266"/>
      <c r="L43" s="267"/>
    </row>
    <row r="44" spans="1:24" ht="28.15" customHeight="1">
      <c r="A44" s="11"/>
      <c r="B44" s="12"/>
      <c r="C44" s="268" t="s">
        <v>80</v>
      </c>
      <c r="D44" s="167" t="s">
        <v>81</v>
      </c>
      <c r="E44" s="269" t="s">
        <v>82</v>
      </c>
      <c r="F44" s="263"/>
      <c r="G44" s="270"/>
      <c r="H44" s="271"/>
      <c r="I44" s="272" t="s">
        <v>83</v>
      </c>
      <c r="J44" s="273"/>
      <c r="K44" s="273"/>
      <c r="L44" s="274"/>
    </row>
    <row r="45" spans="1:24" ht="72" customHeight="1">
      <c r="A45" s="12"/>
      <c r="B45" s="14"/>
      <c r="C45" s="268"/>
      <c r="D45" s="167" t="s">
        <v>84</v>
      </c>
      <c r="E45" s="275" t="s">
        <v>85</v>
      </c>
      <c r="F45" s="257"/>
      <c r="G45" s="276"/>
      <c r="H45" s="277"/>
      <c r="I45" s="277"/>
      <c r="J45" s="277"/>
      <c r="K45" s="277"/>
      <c r="L45" s="278"/>
    </row>
    <row r="46" spans="1:24" ht="72" customHeight="1" thickBot="1">
      <c r="A46" s="13"/>
      <c r="B46" s="255" t="s">
        <v>86</v>
      </c>
      <c r="C46" s="256"/>
      <c r="D46" s="168" t="s">
        <v>57</v>
      </c>
      <c r="E46" s="257" t="s">
        <v>87</v>
      </c>
      <c r="F46" s="258"/>
      <c r="G46" s="259"/>
      <c r="H46" s="260"/>
      <c r="I46" s="260"/>
      <c r="J46" s="260"/>
      <c r="K46" s="260"/>
      <c r="L46" s="261"/>
    </row>
    <row r="47" spans="1:24" ht="20.100000000000001" customHeight="1">
      <c r="A47" s="3"/>
      <c r="B47" s="3"/>
      <c r="C47" s="262" t="s">
        <v>88</v>
      </c>
      <c r="D47" s="262"/>
      <c r="E47" s="262"/>
      <c r="F47" s="262"/>
      <c r="G47" s="262"/>
      <c r="H47" s="262"/>
      <c r="I47" s="262"/>
      <c r="J47" s="262"/>
      <c r="K47" s="262"/>
      <c r="L47" s="262"/>
    </row>
    <row r="48" spans="1:24" ht="20.100000000000001" customHeight="1">
      <c r="A48" s="3"/>
      <c r="B48" s="3"/>
      <c r="C48" s="262"/>
      <c r="D48" s="262"/>
      <c r="E48" s="262"/>
      <c r="F48" s="262"/>
      <c r="G48" s="262"/>
      <c r="H48" s="262"/>
      <c r="I48" s="262"/>
      <c r="J48" s="262"/>
      <c r="K48" s="262"/>
      <c r="L48" s="262"/>
    </row>
  </sheetData>
  <sheetProtection algorithmName="SHA-512" hashValue="iL7ZZxE5QEtnKi8urUAuDXUDOvDPtW941502zSHJoNP+r4PQ8RxcXORNn4SPFHEU9Zawvl6r3397cb3gxUsISg==" saltValue="x5B1NH4331gN0bKnrVqARg=="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G1:L1"/>
    <mergeCell ref="G2:L2"/>
    <mergeCell ref="A3:L3"/>
    <mergeCell ref="M3:X3"/>
    <mergeCell ref="A5:C5"/>
    <mergeCell ref="F5:L5"/>
    <mergeCell ref="E11:F11"/>
    <mergeCell ref="G11:H11"/>
    <mergeCell ref="I11:L11"/>
    <mergeCell ref="D12:D13"/>
    <mergeCell ref="E12:F12"/>
    <mergeCell ref="G12:L12"/>
    <mergeCell ref="E13:F13"/>
    <mergeCell ref="G13:L13"/>
    <mergeCell ref="A7:D7"/>
    <mergeCell ref="E7:F7"/>
    <mergeCell ref="G7:L7"/>
    <mergeCell ref="A8:C19"/>
    <mergeCell ref="E8:F8"/>
    <mergeCell ref="G8:L8"/>
    <mergeCell ref="E9:F9"/>
    <mergeCell ref="G9:L9"/>
    <mergeCell ref="E10:F10"/>
    <mergeCell ref="G10:L10"/>
    <mergeCell ref="E16:F16"/>
    <mergeCell ref="G16:L16"/>
    <mergeCell ref="E17:F17"/>
    <mergeCell ref="G17:L17"/>
    <mergeCell ref="E18:F18"/>
    <mergeCell ref="G18:L18"/>
    <mergeCell ref="D14:D15"/>
    <mergeCell ref="E14:F14"/>
    <mergeCell ref="G14:L14"/>
    <mergeCell ref="E15:F15"/>
    <mergeCell ref="G15:H15"/>
    <mergeCell ref="J15:K15"/>
    <mergeCell ref="E23:F23"/>
    <mergeCell ref="G23:H23"/>
    <mergeCell ref="J23:K23"/>
    <mergeCell ref="D24:D25"/>
    <mergeCell ref="E24:F24"/>
    <mergeCell ref="G24:L24"/>
    <mergeCell ref="E25:F25"/>
    <mergeCell ref="G25:L25"/>
    <mergeCell ref="E19:F19"/>
    <mergeCell ref="G19:L19"/>
    <mergeCell ref="E20:F20"/>
    <mergeCell ref="E21:F21"/>
    <mergeCell ref="G21:H21"/>
    <mergeCell ref="I21:L21"/>
    <mergeCell ref="E22:F22"/>
    <mergeCell ref="G22:H22"/>
    <mergeCell ref="J22:K22"/>
    <mergeCell ref="E26:F26"/>
    <mergeCell ref="G26:L26"/>
    <mergeCell ref="E27:F27"/>
    <mergeCell ref="G27:L27"/>
    <mergeCell ref="D28:D29"/>
    <mergeCell ref="E28:F28"/>
    <mergeCell ref="G28:L28"/>
    <mergeCell ref="E29:F29"/>
    <mergeCell ref="G29:L29"/>
    <mergeCell ref="J33:K33"/>
    <mergeCell ref="B34:C35"/>
    <mergeCell ref="E34:F34"/>
    <mergeCell ref="G34:L34"/>
    <mergeCell ref="E35:F35"/>
    <mergeCell ref="G35:L35"/>
    <mergeCell ref="D30:D31"/>
    <mergeCell ref="E30:F30"/>
    <mergeCell ref="G30:L30"/>
    <mergeCell ref="E31:F31"/>
    <mergeCell ref="G31:L31"/>
    <mergeCell ref="D32:D33"/>
    <mergeCell ref="E32:F32"/>
    <mergeCell ref="G32:L32"/>
    <mergeCell ref="E33:F33"/>
    <mergeCell ref="G33:H33"/>
    <mergeCell ref="A20:C33"/>
    <mergeCell ref="E39:F39"/>
    <mergeCell ref="G39:L39"/>
    <mergeCell ref="E40:F40"/>
    <mergeCell ref="G40:L40"/>
    <mergeCell ref="D41:D42"/>
    <mergeCell ref="G41:K41"/>
    <mergeCell ref="G42:K42"/>
    <mergeCell ref="C36:C43"/>
    <mergeCell ref="E36:F36"/>
    <mergeCell ref="G36:H36"/>
    <mergeCell ref="I36:L36"/>
    <mergeCell ref="D37:D38"/>
    <mergeCell ref="E37:F37"/>
    <mergeCell ref="G37:L37"/>
    <mergeCell ref="E38:F38"/>
    <mergeCell ref="G38:L38"/>
    <mergeCell ref="D39:D40"/>
    <mergeCell ref="B46:C46"/>
    <mergeCell ref="E46:F46"/>
    <mergeCell ref="G46:L46"/>
    <mergeCell ref="C47:L47"/>
    <mergeCell ref="C48:L48"/>
    <mergeCell ref="E43:F43"/>
    <mergeCell ref="G43:L43"/>
    <mergeCell ref="C44:C45"/>
    <mergeCell ref="E44:F44"/>
    <mergeCell ref="G44:H44"/>
    <mergeCell ref="I44:L44"/>
    <mergeCell ref="E45:F45"/>
    <mergeCell ref="G45:L45"/>
  </mergeCells>
  <phoneticPr fontId="1"/>
  <conditionalFormatting sqref="G14 G15:L15">
    <cfRule type="expression" dxfId="92" priority="3">
      <formula>AND($G$12=$P$12)</formula>
    </cfRule>
  </conditionalFormatting>
  <conditionalFormatting sqref="G32 G33:L33">
    <cfRule type="expression" dxfId="91" priority="6">
      <formula>$G$30=$P$30</formula>
    </cfRule>
  </conditionalFormatting>
  <conditionalFormatting sqref="G36:I36 G37 G38:L38 G39 G40:L40 G41:G43">
    <cfRule type="expression" dxfId="90" priority="8">
      <formula>$G$35=$O$35</formula>
    </cfRule>
  </conditionalFormatting>
  <conditionalFormatting sqref="G44:I44 G45:L45">
    <cfRule type="expression" dxfId="89" priority="9">
      <formula>$G$35=$N$35</formula>
    </cfRule>
  </conditionalFormatting>
  <conditionalFormatting sqref="G16:L19 G26:L26">
    <cfRule type="expression" dxfId="88" priority="1">
      <formula>OR($G$7=$O$7,$G$7=$P$7,$G$7=$Q$7)</formula>
    </cfRule>
  </conditionalFormatting>
  <conditionalFormatting sqref="G25:L25">
    <cfRule type="expression" dxfId="87" priority="4">
      <formula>OR($G$24=$N$24,$G$24=$O$24,$G$24=$P$24)</formula>
    </cfRule>
  </conditionalFormatting>
  <conditionalFormatting sqref="G27:L29">
    <cfRule type="expression" dxfId="86" priority="2">
      <formula>$G$7=$N$7</formula>
    </cfRule>
  </conditionalFormatting>
  <conditionalFormatting sqref="G29:L29">
    <cfRule type="expression" dxfId="85" priority="5">
      <formula>$G$28=$N$28</formula>
    </cfRule>
  </conditionalFormatting>
  <conditionalFormatting sqref="G38:L38">
    <cfRule type="expression" dxfId="84" priority="10">
      <formula>OR($G$37=$N$37,$G$37=$O$37)</formula>
    </cfRule>
  </conditionalFormatting>
  <conditionalFormatting sqref="G40:L40">
    <cfRule type="expression" dxfId="83" priority="11">
      <formula>OR($G$39=$N$39,$G$39=$O$39)</formula>
    </cfRule>
  </conditionalFormatting>
  <conditionalFormatting sqref="G46:L46">
    <cfRule type="expression" dxfId="82" priority="7">
      <formula>$G$34=$N$34</formula>
    </cfRule>
  </conditionalFormatting>
  <dataValidations count="17">
    <dataValidation type="list" allowBlank="1" showInputMessage="1" showErrorMessage="1" sqref="G34" xr:uid="{EC5C1EF1-0284-4495-9544-3A0BC0729777}">
      <formula1>$N$34:$O$34</formula1>
    </dataValidation>
    <dataValidation type="list" allowBlank="1" showInputMessage="1" showErrorMessage="1" sqref="G24" xr:uid="{896711B5-4224-45AC-98E3-1C61D2EEF4B0}">
      <formula1>$N$24:$Q$24</formula1>
    </dataValidation>
    <dataValidation type="list" allowBlank="1" showInputMessage="1" showErrorMessage="1" sqref="G14" xr:uid="{C9881302-98AE-47B7-BA42-4BF8D0CBA290}">
      <formula1>$N$14:$O$14</formula1>
    </dataValidation>
    <dataValidation type="list" allowBlank="1" showInputMessage="1" showErrorMessage="1" sqref="G12" xr:uid="{F7202D92-5853-4B25-9B7F-F846E1705699}">
      <formula1>$N$12:$P$12</formula1>
    </dataValidation>
    <dataValidation type="list" allowBlank="1" showInputMessage="1" showErrorMessage="1" sqref="G32" xr:uid="{E3EA0CBF-490B-4ECB-BD49-0949D2CA7FF3}">
      <formula1>$N$32:$O$32</formula1>
    </dataValidation>
    <dataValidation type="list" allowBlank="1" showInputMessage="1" showErrorMessage="1" sqref="G30" xr:uid="{777CC7FD-F22E-4F16-A5C0-447FDCFA36CF}">
      <formula1>$N$30:$P$30</formula1>
    </dataValidation>
    <dataValidation type="list" allowBlank="1" showInputMessage="1" showErrorMessage="1" sqref="G35" xr:uid="{12022A9A-2C94-4B1E-98D8-109A28C392F5}">
      <formula1>$N$35:$P$35</formula1>
    </dataValidation>
    <dataValidation type="whole" allowBlank="1" showInputMessage="1" showErrorMessage="1" sqref="G36:H36 G44:H44" xr:uid="{3ADB0B87-FAC2-4817-B260-D8515337506E}">
      <formula1>0</formula1>
      <formula2>9999</formula2>
    </dataValidation>
    <dataValidation type="list" allowBlank="1" showInputMessage="1" showErrorMessage="1" sqref="G37" xr:uid="{B0F1880D-488C-4646-B329-825E35F87B28}">
      <formula1>$N$37:$P$37</formula1>
    </dataValidation>
    <dataValidation type="list" allowBlank="1" showInputMessage="1" showErrorMessage="1" sqref="G39" xr:uid="{02571A63-2845-41F5-ADD2-281708F215BA}">
      <formula1>$N$39:$P$39</formula1>
    </dataValidation>
    <dataValidation type="list" allowBlank="1" showInputMessage="1" showErrorMessage="1" sqref="G28:L28" xr:uid="{973266B8-83CE-43D2-9778-D2F3EAE110FB}">
      <formula1>$N$28:$O$28</formula1>
    </dataValidation>
    <dataValidation type="list" allowBlank="1" showInputMessage="1" showErrorMessage="1" sqref="G7:L7" xr:uid="{68C35E4D-D851-4E02-87C0-69B4DE0A7E2F}">
      <formula1>$N$7:$Q$7</formula1>
    </dataValidation>
    <dataValidation type="list" allowBlank="1" showInputMessage="1" showErrorMessage="1" sqref="G43:L43" xr:uid="{5674B4F6-EFA0-4522-8A74-8AAF06575453}">
      <formula1>"適合,不適合"</formula1>
    </dataValidation>
    <dataValidation type="list" allowBlank="1" showInputMessage="1" showErrorMessage="1" sqref="G27:L27" xr:uid="{90F84C21-3083-44A2-B106-7E3DFBE9EB5E}">
      <formula1>$N$27:$P$27</formula1>
    </dataValidation>
    <dataValidation type="list" allowBlank="1" showInputMessage="1" showErrorMessage="1" sqref="G26:L26" xr:uid="{B787B56B-A547-4036-94A0-6B29FF8B11EE}">
      <formula1>$N$26:$P$26</formula1>
    </dataValidation>
    <dataValidation type="list" allowBlank="1" showInputMessage="1" showErrorMessage="1" sqref="G9:L9" xr:uid="{4FD1B847-14EB-4126-A556-842A8FDC95AB}">
      <formula1>$N$9:$R$9</formula1>
    </dataValidation>
    <dataValidation type="list" allowBlank="1" showInputMessage="1" showErrorMessage="1" sqref="G16:L19" xr:uid="{AC5AFA6A-8C4F-4886-9EFF-A65D199508B3}">
      <formula1>$N$16:$Q$16</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FB43E-621E-4564-A787-E763B2DA65CD}">
  <sheetPr>
    <pageSetUpPr fitToPage="1"/>
  </sheetPr>
  <dimension ref="A1:AC48"/>
  <sheetViews>
    <sheetView view="pageBreakPreview" zoomScaleNormal="100" zoomScaleSheetLayoutView="100" workbookViewId="0"/>
  </sheetViews>
  <sheetFormatPr defaultColWidth="8.875" defaultRowHeight="15.75"/>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62" t="s">
        <v>0</v>
      </c>
      <c r="H1" s="362"/>
      <c r="I1" s="362"/>
      <c r="J1" s="362"/>
      <c r="K1" s="362"/>
      <c r="L1" s="362"/>
    </row>
    <row r="2" spans="1:24" ht="16.5">
      <c r="A2" s="3"/>
      <c r="B2" s="3"/>
      <c r="C2" s="3"/>
      <c r="D2" s="3"/>
      <c r="E2" s="3"/>
      <c r="F2" s="3"/>
      <c r="G2" s="363" t="s">
        <v>212</v>
      </c>
      <c r="H2" s="363"/>
      <c r="I2" s="363"/>
      <c r="J2" s="363"/>
      <c r="K2" s="363"/>
      <c r="L2" s="363"/>
    </row>
    <row r="3" spans="1:24" ht="20.100000000000001" customHeight="1">
      <c r="A3" s="364" t="s">
        <v>1</v>
      </c>
      <c r="B3" s="364"/>
      <c r="C3" s="364"/>
      <c r="D3" s="364"/>
      <c r="E3" s="364"/>
      <c r="F3" s="364"/>
      <c r="G3" s="364"/>
      <c r="H3" s="364"/>
      <c r="I3" s="364"/>
      <c r="J3" s="364"/>
      <c r="K3" s="364"/>
      <c r="L3" s="364"/>
      <c r="M3" s="364"/>
      <c r="N3" s="364"/>
      <c r="O3" s="364"/>
      <c r="P3" s="364"/>
      <c r="Q3" s="364"/>
      <c r="R3" s="364"/>
      <c r="S3" s="364"/>
      <c r="T3" s="364"/>
      <c r="U3" s="364"/>
      <c r="V3" s="364"/>
      <c r="W3" s="364"/>
      <c r="X3" s="364"/>
    </row>
    <row r="4" spans="1:24" ht="8.1" customHeight="1" thickBot="1">
      <c r="A4" s="7"/>
      <c r="B4" s="7"/>
      <c r="C4" s="7"/>
      <c r="D4" s="7"/>
      <c r="E4" s="7"/>
      <c r="F4" s="7"/>
      <c r="G4" s="7"/>
      <c r="H4" s="7"/>
      <c r="I4" s="7"/>
      <c r="J4" s="7"/>
      <c r="K4" s="7"/>
      <c r="L4" s="7"/>
    </row>
    <row r="5" spans="1:24" ht="24" customHeight="1" thickBot="1">
      <c r="A5" s="354" t="s">
        <v>2</v>
      </c>
      <c r="B5" s="355"/>
      <c r="C5" s="355"/>
      <c r="D5" s="8">
        <v>4</v>
      </c>
      <c r="E5" s="16" t="s">
        <v>3</v>
      </c>
      <c r="F5" s="365"/>
      <c r="G5" s="366"/>
      <c r="H5" s="366"/>
      <c r="I5" s="366"/>
      <c r="J5" s="366"/>
      <c r="K5" s="366"/>
      <c r="L5" s="367"/>
      <c r="M5" s="9"/>
    </row>
    <row r="6" spans="1:24" ht="8.1" customHeight="1" thickBot="1">
      <c r="A6" s="7"/>
      <c r="B6" s="7"/>
      <c r="C6" s="7"/>
      <c r="D6" s="7"/>
      <c r="E6" s="7"/>
      <c r="F6" s="7"/>
      <c r="G6" s="58"/>
      <c r="H6" s="58"/>
      <c r="I6" s="7"/>
      <c r="J6" s="7"/>
      <c r="K6" s="7"/>
      <c r="L6" s="7"/>
    </row>
    <row r="7" spans="1:24" ht="24" customHeight="1">
      <c r="A7" s="354" t="s">
        <v>4</v>
      </c>
      <c r="B7" s="355"/>
      <c r="C7" s="355"/>
      <c r="D7" s="256"/>
      <c r="E7" s="269" t="s">
        <v>5</v>
      </c>
      <c r="F7" s="263"/>
      <c r="G7" s="356"/>
      <c r="H7" s="357"/>
      <c r="I7" s="357"/>
      <c r="J7" s="357"/>
      <c r="K7" s="357"/>
      <c r="L7" s="358"/>
      <c r="N7" s="2" t="s">
        <v>6</v>
      </c>
      <c r="O7" s="2" t="s">
        <v>7</v>
      </c>
      <c r="P7" s="2" t="s">
        <v>8</v>
      </c>
      <c r="Q7" s="2" t="s">
        <v>9</v>
      </c>
    </row>
    <row r="8" spans="1:24" ht="24" customHeight="1">
      <c r="A8" s="337" t="s">
        <v>10</v>
      </c>
      <c r="B8" s="338"/>
      <c r="C8" s="302"/>
      <c r="D8" s="167" t="s">
        <v>11</v>
      </c>
      <c r="E8" s="275" t="s">
        <v>12</v>
      </c>
      <c r="F8" s="263"/>
      <c r="G8" s="331"/>
      <c r="H8" s="332"/>
      <c r="I8" s="332"/>
      <c r="J8" s="332"/>
      <c r="K8" s="332"/>
      <c r="L8" s="333"/>
      <c r="U8" s="5"/>
      <c r="V8" s="5"/>
      <c r="W8" s="5"/>
      <c r="X8" s="5"/>
    </row>
    <row r="9" spans="1:24" ht="24" customHeight="1">
      <c r="A9" s="303"/>
      <c r="B9" s="339"/>
      <c r="C9" s="304"/>
      <c r="D9" s="167" t="s">
        <v>188</v>
      </c>
      <c r="E9" s="275" t="s">
        <v>189</v>
      </c>
      <c r="F9" s="257"/>
      <c r="G9" s="359"/>
      <c r="H9" s="360"/>
      <c r="I9" s="360"/>
      <c r="J9" s="360"/>
      <c r="K9" s="360"/>
      <c r="L9" s="361"/>
      <c r="N9" s="2" t="s">
        <v>190</v>
      </c>
      <c r="O9" s="2" t="s">
        <v>191</v>
      </c>
      <c r="P9" s="2" t="s">
        <v>192</v>
      </c>
      <c r="Q9" s="2" t="s">
        <v>193</v>
      </c>
      <c r="R9" s="2" t="s">
        <v>21</v>
      </c>
      <c r="U9" s="5"/>
      <c r="V9" s="5"/>
      <c r="W9" s="5"/>
      <c r="X9" s="5"/>
    </row>
    <row r="10" spans="1:24" ht="24" customHeight="1">
      <c r="A10" s="303"/>
      <c r="B10" s="339"/>
      <c r="C10" s="304"/>
      <c r="D10" s="167" t="s">
        <v>13</v>
      </c>
      <c r="E10" s="275" t="s">
        <v>14</v>
      </c>
      <c r="F10" s="257"/>
      <c r="G10" s="359"/>
      <c r="H10" s="360"/>
      <c r="I10" s="360"/>
      <c r="J10" s="360"/>
      <c r="K10" s="360"/>
      <c r="L10" s="361"/>
      <c r="U10" s="5"/>
      <c r="V10" s="5"/>
      <c r="W10" s="5"/>
      <c r="X10" s="5"/>
    </row>
    <row r="11" spans="1:24" ht="24" customHeight="1">
      <c r="A11" s="303"/>
      <c r="B11" s="339"/>
      <c r="C11" s="304"/>
      <c r="D11" s="167" t="s">
        <v>15</v>
      </c>
      <c r="E11" s="269" t="s">
        <v>16</v>
      </c>
      <c r="F11" s="263"/>
      <c r="G11" s="340"/>
      <c r="H11" s="341"/>
      <c r="I11" s="351" t="s">
        <v>17</v>
      </c>
      <c r="J11" s="352"/>
      <c r="K11" s="352"/>
      <c r="L11" s="353"/>
      <c r="U11" s="5"/>
      <c r="V11" s="5"/>
      <c r="W11" s="5"/>
      <c r="X11" s="5"/>
    </row>
    <row r="12" spans="1:24" ht="20.100000000000001" customHeight="1">
      <c r="A12" s="303"/>
      <c r="B12" s="339"/>
      <c r="C12" s="304"/>
      <c r="D12" s="308" t="s">
        <v>194</v>
      </c>
      <c r="E12" s="279" t="s">
        <v>18</v>
      </c>
      <c r="F12" s="280"/>
      <c r="G12" s="328"/>
      <c r="H12" s="329"/>
      <c r="I12" s="329"/>
      <c r="J12" s="329"/>
      <c r="K12" s="329"/>
      <c r="L12" s="330"/>
      <c r="N12" s="2" t="s">
        <v>19</v>
      </c>
      <c r="O12" s="2" t="s">
        <v>20</v>
      </c>
      <c r="P12" s="2" t="s">
        <v>21</v>
      </c>
    </row>
    <row r="13" spans="1:24" ht="20.100000000000001" customHeight="1">
      <c r="A13" s="303"/>
      <c r="B13" s="339"/>
      <c r="C13" s="304"/>
      <c r="D13" s="268"/>
      <c r="E13" s="284" t="str">
        <f>"（"&amp;IF($G12=$N12,"土地の所有者",IF($G12=$O12,"土地の所有者",IF($G12="","土地の所有者、その他の内容","その他の内容")))&amp;"）"</f>
        <v>（土地の所有者、その他の内容）</v>
      </c>
      <c r="F13" s="285"/>
      <c r="G13" s="286"/>
      <c r="H13" s="287"/>
      <c r="I13" s="287"/>
      <c r="J13" s="287"/>
      <c r="K13" s="287"/>
      <c r="L13" s="288"/>
    </row>
    <row r="14" spans="1:24" ht="20.100000000000001" customHeight="1">
      <c r="A14" s="303"/>
      <c r="B14" s="339"/>
      <c r="C14" s="304"/>
      <c r="D14" s="268" t="s">
        <v>22</v>
      </c>
      <c r="E14" s="279" t="str">
        <f>IF($G12=$N12,"[取得済み,取得予定]",IF($G12=$O12,"[借地契約済み,借地契約予定]","[取得済み,取得予定,借地契約済み,借地契約予定]"))&amp;"　から選択"</f>
        <v>[取得済み,取得予定,借地契約済み,借地契約予定]　から選択</v>
      </c>
      <c r="F14" s="280"/>
      <c r="G14" s="281"/>
      <c r="H14" s="282"/>
      <c r="I14" s="282"/>
      <c r="J14" s="282"/>
      <c r="K14" s="282"/>
      <c r="L14" s="283"/>
      <c r="N14" s="2" t="str">
        <f>IF($G12=$N12,"取得済み",IF($G12=$O12,"借地契約済み",""))</f>
        <v/>
      </c>
      <c r="O14" s="2" t="str">
        <f>IF($G12=$N12,"取得予定",IF($G12=$O12,"借地契約予定",""))</f>
        <v/>
      </c>
    </row>
    <row r="15" spans="1:24" ht="20.100000000000001" customHeight="1">
      <c r="A15" s="303"/>
      <c r="B15" s="339"/>
      <c r="C15" s="304"/>
      <c r="D15" s="268"/>
      <c r="E15" s="284"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285"/>
      <c r="G15" s="348"/>
      <c r="H15" s="349"/>
      <c r="I15" s="17" t="s">
        <v>23</v>
      </c>
      <c r="J15" s="350"/>
      <c r="K15" s="349"/>
      <c r="L15" s="18" t="s">
        <v>24</v>
      </c>
    </row>
    <row r="16" spans="1:24" ht="36">
      <c r="A16" s="303"/>
      <c r="B16" s="339"/>
      <c r="C16" s="304"/>
      <c r="D16" s="110" t="s">
        <v>195</v>
      </c>
      <c r="E16" s="257" t="s">
        <v>196</v>
      </c>
      <c r="F16" s="264"/>
      <c r="G16" s="334"/>
      <c r="H16" s="335"/>
      <c r="I16" s="335"/>
      <c r="J16" s="335"/>
      <c r="K16" s="335"/>
      <c r="L16" s="336"/>
      <c r="N16" s="2" t="s">
        <v>181</v>
      </c>
      <c r="O16" s="2" t="s">
        <v>197</v>
      </c>
      <c r="P16" s="2" t="s">
        <v>198</v>
      </c>
      <c r="Q16" s="2" t="s">
        <v>199</v>
      </c>
    </row>
    <row r="17" spans="1:29" ht="36">
      <c r="A17" s="303"/>
      <c r="B17" s="339"/>
      <c r="C17" s="304"/>
      <c r="D17" s="110" t="s">
        <v>200</v>
      </c>
      <c r="E17" s="257" t="s">
        <v>196</v>
      </c>
      <c r="F17" s="264"/>
      <c r="G17" s="334"/>
      <c r="H17" s="335"/>
      <c r="I17" s="335"/>
      <c r="J17" s="335"/>
      <c r="K17" s="335"/>
      <c r="L17" s="336"/>
      <c r="N17" s="2" t="s">
        <v>181</v>
      </c>
      <c r="O17" s="2" t="s">
        <v>197</v>
      </c>
      <c r="P17" s="2" t="s">
        <v>198</v>
      </c>
      <c r="Q17" s="2" t="s">
        <v>199</v>
      </c>
    </row>
    <row r="18" spans="1:29" ht="84">
      <c r="A18" s="303"/>
      <c r="B18" s="339"/>
      <c r="C18" s="304"/>
      <c r="D18" s="110" t="s">
        <v>201</v>
      </c>
      <c r="E18" s="257" t="s">
        <v>196</v>
      </c>
      <c r="F18" s="264"/>
      <c r="G18" s="334"/>
      <c r="H18" s="335"/>
      <c r="I18" s="335"/>
      <c r="J18" s="335"/>
      <c r="K18" s="335"/>
      <c r="L18" s="336"/>
      <c r="N18" s="2" t="s">
        <v>181</v>
      </c>
      <c r="O18" s="2" t="s">
        <v>197</v>
      </c>
      <c r="P18" s="2" t="s">
        <v>198</v>
      </c>
      <c r="Q18" s="2" t="s">
        <v>199</v>
      </c>
    </row>
    <row r="19" spans="1:29" ht="72">
      <c r="A19" s="303"/>
      <c r="B19" s="339"/>
      <c r="C19" s="304"/>
      <c r="D19" s="110" t="s">
        <v>202</v>
      </c>
      <c r="E19" s="257" t="s">
        <v>196</v>
      </c>
      <c r="F19" s="264"/>
      <c r="G19" s="334"/>
      <c r="H19" s="335"/>
      <c r="I19" s="335"/>
      <c r="J19" s="335"/>
      <c r="K19" s="335"/>
      <c r="L19" s="336"/>
      <c r="N19" s="2" t="s">
        <v>181</v>
      </c>
      <c r="O19" s="2" t="s">
        <v>197</v>
      </c>
      <c r="P19" s="2" t="s">
        <v>198</v>
      </c>
      <c r="Q19" s="2" t="s">
        <v>199</v>
      </c>
    </row>
    <row r="20" spans="1:29" ht="20.100000000000001" customHeight="1">
      <c r="A20" s="337" t="s">
        <v>25</v>
      </c>
      <c r="B20" s="338"/>
      <c r="C20" s="302"/>
      <c r="D20" s="167" t="s">
        <v>26</v>
      </c>
      <c r="E20" s="269" t="s">
        <v>27</v>
      </c>
      <c r="F20" s="263"/>
      <c r="G20" s="59" t="s">
        <v>28</v>
      </c>
      <c r="H20" s="45"/>
      <c r="I20" s="52" t="s">
        <v>29</v>
      </c>
      <c r="J20" s="53" t="s">
        <v>30</v>
      </c>
      <c r="K20" s="54"/>
      <c r="L20" s="55" t="s">
        <v>29</v>
      </c>
    </row>
    <row r="21" spans="1:29" ht="20.100000000000001" customHeight="1">
      <c r="A21" s="303"/>
      <c r="B21" s="339"/>
      <c r="C21" s="304"/>
      <c r="D21" s="167" t="s">
        <v>31</v>
      </c>
      <c r="E21" s="269" t="s">
        <v>32</v>
      </c>
      <c r="F21" s="263"/>
      <c r="G21" s="340"/>
      <c r="H21" s="341"/>
      <c r="I21" s="342" t="s">
        <v>17</v>
      </c>
      <c r="J21" s="343"/>
      <c r="K21" s="343"/>
      <c r="L21" s="344"/>
      <c r="U21" s="5"/>
      <c r="V21" s="5"/>
      <c r="W21" s="5"/>
      <c r="X21" s="5"/>
    </row>
    <row r="22" spans="1:29" ht="20.100000000000001" customHeight="1">
      <c r="A22" s="303"/>
      <c r="B22" s="339"/>
      <c r="C22" s="304"/>
      <c r="D22" s="167" t="str">
        <f>"着工"&amp;IF($G$7&lt;&gt;$N$7,"","（予定）")&amp;"年月"&amp;IF(OR($G$7=$O$7,$G$7=$P$7),"（当初）","")</f>
        <v>着工年月</v>
      </c>
      <c r="E22" s="345" t="s">
        <v>33</v>
      </c>
      <c r="F22" s="263"/>
      <c r="G22" s="270"/>
      <c r="H22" s="271"/>
      <c r="I22" s="50" t="s">
        <v>23</v>
      </c>
      <c r="J22" s="346"/>
      <c r="K22" s="347"/>
      <c r="L22" s="20" t="s">
        <v>24</v>
      </c>
      <c r="U22" s="5"/>
      <c r="V22" s="5"/>
      <c r="W22" s="5"/>
      <c r="X22" s="5"/>
    </row>
    <row r="23" spans="1:29" ht="20.100000000000001" customHeight="1">
      <c r="A23" s="303"/>
      <c r="B23" s="339"/>
      <c r="C23" s="304"/>
      <c r="D23" s="167" t="str">
        <f>"竣工"&amp;IF($G$7&lt;&gt;$N$7,"","（予定）")&amp;"年月"&amp;IF(OR($G$7=$O$7,$G$7=$P$7),"（当初）","")</f>
        <v>竣工年月</v>
      </c>
      <c r="E23" s="284" t="s">
        <v>33</v>
      </c>
      <c r="F23" s="285"/>
      <c r="G23" s="294"/>
      <c r="H23" s="295"/>
      <c r="I23" s="19" t="s">
        <v>23</v>
      </c>
      <c r="J23" s="326"/>
      <c r="K23" s="327"/>
      <c r="L23" s="51" t="s">
        <v>24</v>
      </c>
      <c r="U23" s="5"/>
      <c r="V23" s="5"/>
      <c r="W23" s="5"/>
      <c r="X23" s="5"/>
    </row>
    <row r="24" spans="1:29" ht="20.100000000000001" customHeight="1">
      <c r="A24" s="303"/>
      <c r="B24" s="339"/>
      <c r="C24" s="304"/>
      <c r="D24" s="268" t="s">
        <v>34</v>
      </c>
      <c r="E24" s="279" t="s">
        <v>35</v>
      </c>
      <c r="F24" s="280"/>
      <c r="G24" s="328"/>
      <c r="H24" s="329"/>
      <c r="I24" s="329"/>
      <c r="J24" s="329"/>
      <c r="K24" s="329"/>
      <c r="L24" s="330"/>
      <c r="N24" s="2" t="s">
        <v>36</v>
      </c>
      <c r="O24" s="2" t="s">
        <v>37</v>
      </c>
      <c r="P24" s="2" t="s">
        <v>38</v>
      </c>
      <c r="Q24" s="2" t="s">
        <v>39</v>
      </c>
    </row>
    <row r="25" spans="1:29" ht="20.100000000000001" customHeight="1">
      <c r="A25" s="303"/>
      <c r="B25" s="339"/>
      <c r="C25" s="304"/>
      <c r="D25" s="268"/>
      <c r="E25" s="284" t="s">
        <v>40</v>
      </c>
      <c r="F25" s="285"/>
      <c r="G25" s="331"/>
      <c r="H25" s="332"/>
      <c r="I25" s="332"/>
      <c r="J25" s="332"/>
      <c r="K25" s="332"/>
      <c r="L25" s="333"/>
    </row>
    <row r="26" spans="1:29" ht="39" customHeight="1">
      <c r="A26" s="303"/>
      <c r="B26" s="339"/>
      <c r="C26" s="304"/>
      <c r="D26" s="110" t="s">
        <v>220</v>
      </c>
      <c r="E26" s="257" t="s">
        <v>221</v>
      </c>
      <c r="F26" s="264"/>
      <c r="G26" s="311"/>
      <c r="H26" s="312"/>
      <c r="I26" s="312"/>
      <c r="J26" s="312"/>
      <c r="K26" s="312"/>
      <c r="L26" s="313"/>
      <c r="N26" s="2" t="s">
        <v>222</v>
      </c>
      <c r="O26" s="2" t="s">
        <v>223</v>
      </c>
      <c r="P26" s="2" t="s">
        <v>224</v>
      </c>
      <c r="U26" s="1"/>
      <c r="V26" s="1"/>
      <c r="W26" s="1"/>
      <c r="X26" s="1"/>
      <c r="Y26" s="1"/>
      <c r="Z26" s="1"/>
      <c r="AA26" s="1"/>
      <c r="AB26" s="1"/>
      <c r="AC26" s="1"/>
    </row>
    <row r="27" spans="1:29" ht="32.1" customHeight="1">
      <c r="A27" s="303"/>
      <c r="B27" s="339"/>
      <c r="C27" s="304"/>
      <c r="D27" s="10" t="s">
        <v>41</v>
      </c>
      <c r="E27" s="275" t="s">
        <v>168</v>
      </c>
      <c r="F27" s="257"/>
      <c r="G27" s="314"/>
      <c r="H27" s="315"/>
      <c r="I27" s="315"/>
      <c r="J27" s="315"/>
      <c r="K27" s="315"/>
      <c r="L27" s="316"/>
      <c r="N27" s="2" t="s">
        <v>42</v>
      </c>
      <c r="O27" s="2" t="s">
        <v>43</v>
      </c>
      <c r="P27" s="2" t="s">
        <v>169</v>
      </c>
      <c r="U27" s="1"/>
      <c r="V27" s="1"/>
      <c r="W27" s="1"/>
      <c r="X27" s="1"/>
      <c r="Y27" s="1"/>
      <c r="Z27" s="1"/>
      <c r="AA27" s="1"/>
      <c r="AB27" s="1"/>
      <c r="AC27" s="1"/>
    </row>
    <row r="28" spans="1:29" ht="20.100000000000001" customHeight="1">
      <c r="A28" s="303"/>
      <c r="B28" s="339"/>
      <c r="C28" s="304"/>
      <c r="D28" s="317" t="s">
        <v>44</v>
      </c>
      <c r="E28" s="319" t="s">
        <v>45</v>
      </c>
      <c r="F28" s="320"/>
      <c r="G28" s="321"/>
      <c r="H28" s="322"/>
      <c r="I28" s="322"/>
      <c r="J28" s="322"/>
      <c r="K28" s="322"/>
      <c r="L28" s="323"/>
      <c r="N28" s="2" t="s">
        <v>46</v>
      </c>
      <c r="O28" s="2" t="s">
        <v>47</v>
      </c>
      <c r="U28" s="1"/>
      <c r="V28" s="1"/>
      <c r="W28" s="1"/>
      <c r="X28" s="1"/>
      <c r="Y28" s="1"/>
      <c r="Z28" s="1"/>
      <c r="AA28" s="1"/>
      <c r="AB28" s="1"/>
      <c r="AC28" s="1"/>
    </row>
    <row r="29" spans="1:29" ht="20.100000000000001" customHeight="1">
      <c r="A29" s="303"/>
      <c r="B29" s="339"/>
      <c r="C29" s="304"/>
      <c r="D29" s="318"/>
      <c r="E29" s="324" t="s">
        <v>48</v>
      </c>
      <c r="F29" s="325"/>
      <c r="G29" s="286"/>
      <c r="H29" s="287"/>
      <c r="I29" s="287"/>
      <c r="J29" s="287"/>
      <c r="K29" s="287"/>
      <c r="L29" s="288"/>
      <c r="U29" s="1"/>
      <c r="V29" s="1"/>
      <c r="W29" s="1"/>
      <c r="X29" s="1"/>
      <c r="Y29" s="1"/>
      <c r="Z29" s="1"/>
      <c r="AA29" s="1"/>
      <c r="AB29" s="1"/>
      <c r="AC29" s="1"/>
    </row>
    <row r="30" spans="1:29" ht="20.100000000000001" customHeight="1">
      <c r="A30" s="303"/>
      <c r="B30" s="339"/>
      <c r="C30" s="304"/>
      <c r="D30" s="308" t="s">
        <v>194</v>
      </c>
      <c r="E30" s="279" t="s">
        <v>49</v>
      </c>
      <c r="F30" s="280"/>
      <c r="G30" s="281"/>
      <c r="H30" s="282"/>
      <c r="I30" s="282"/>
      <c r="J30" s="282"/>
      <c r="K30" s="282"/>
      <c r="L30" s="283"/>
      <c r="N30" s="2" t="s">
        <v>50</v>
      </c>
      <c r="O30" s="2" t="s">
        <v>51</v>
      </c>
      <c r="P30" s="60" t="s">
        <v>39</v>
      </c>
      <c r="U30" s="1"/>
      <c r="V30" s="1"/>
      <c r="W30" s="1"/>
      <c r="X30" s="1"/>
      <c r="Y30" s="1"/>
      <c r="Z30" s="1"/>
      <c r="AA30" s="1"/>
      <c r="AB30" s="1"/>
      <c r="AC30" s="1"/>
    </row>
    <row r="31" spans="1:29" ht="20.100000000000001" customHeight="1">
      <c r="A31" s="303"/>
      <c r="B31" s="339"/>
      <c r="C31" s="304"/>
      <c r="D31" s="268"/>
      <c r="E31" s="284" t="str">
        <f>"（"&amp;IF($G30=$N30,"建物の所有者",IF($G30=$O30,"建物の所有者",IF($G30="","建物の所有者、その他の内容","その他の内容")))&amp;"）"</f>
        <v>（建物の所有者、その他の内容）</v>
      </c>
      <c r="F31" s="285"/>
      <c r="G31" s="286"/>
      <c r="H31" s="287"/>
      <c r="I31" s="287"/>
      <c r="J31" s="287"/>
      <c r="K31" s="287"/>
      <c r="L31" s="288"/>
    </row>
    <row r="32" spans="1:29" ht="20.100000000000001" customHeight="1">
      <c r="A32" s="303"/>
      <c r="B32" s="339"/>
      <c r="C32" s="304"/>
      <c r="D32" s="268" t="s">
        <v>22</v>
      </c>
      <c r="E32" s="279" t="str">
        <f>IF($G30=$N30,"[取得済み,取得予定]",IF($G30=$O30,"[賃貸借契約済み,賃貸借契約予定]","[取得済み,取得予定,賃貸借契約済み,賃貸借契約予定]"))&amp;"　から選択"</f>
        <v>[取得済み,取得予定,賃貸借契約済み,賃貸借契約予定]　から選択</v>
      </c>
      <c r="F32" s="280"/>
      <c r="G32" s="281"/>
      <c r="H32" s="282"/>
      <c r="I32" s="282"/>
      <c r="J32" s="282"/>
      <c r="K32" s="282"/>
      <c r="L32" s="283"/>
      <c r="N32" s="2" t="str">
        <f>IF($G30=$N30,"取得済み",IF($G30=$O30,"賃貸借契約済み",""))</f>
        <v/>
      </c>
      <c r="O32" s="2" t="str">
        <f>IF($G30=$N30,"取得予定",IF($G30=$O30,"賃貸借契約予定",""))</f>
        <v/>
      </c>
    </row>
    <row r="33" spans="1:24" ht="20.100000000000001" customHeight="1">
      <c r="A33" s="303"/>
      <c r="B33" s="339"/>
      <c r="C33" s="304"/>
      <c r="D33" s="268"/>
      <c r="E33" s="284"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285"/>
      <c r="G33" s="309"/>
      <c r="H33" s="310"/>
      <c r="I33" s="56" t="s">
        <v>23</v>
      </c>
      <c r="J33" s="299"/>
      <c r="K33" s="300"/>
      <c r="L33" s="57" t="s">
        <v>24</v>
      </c>
    </row>
    <row r="34" spans="1:24" ht="20.100000000000001" customHeight="1">
      <c r="A34" s="11"/>
      <c r="B34" s="301" t="s">
        <v>52</v>
      </c>
      <c r="C34" s="302"/>
      <c r="D34" s="167" t="s">
        <v>53</v>
      </c>
      <c r="E34" s="269" t="s">
        <v>54</v>
      </c>
      <c r="F34" s="263"/>
      <c r="G34" s="305"/>
      <c r="H34" s="306"/>
      <c r="I34" s="306"/>
      <c r="J34" s="306"/>
      <c r="K34" s="306"/>
      <c r="L34" s="307"/>
      <c r="N34" s="2" t="s">
        <v>55</v>
      </c>
      <c r="O34" s="2" t="s">
        <v>56</v>
      </c>
      <c r="U34" s="5"/>
      <c r="V34" s="5"/>
      <c r="W34" s="5"/>
      <c r="X34" s="5"/>
    </row>
    <row r="35" spans="1:24" ht="20.100000000000001" customHeight="1">
      <c r="A35" s="11"/>
      <c r="B35" s="303"/>
      <c r="C35" s="304"/>
      <c r="D35" s="167" t="s">
        <v>57</v>
      </c>
      <c r="E35" s="269" t="s">
        <v>58</v>
      </c>
      <c r="F35" s="263"/>
      <c r="G35" s="305"/>
      <c r="H35" s="306"/>
      <c r="I35" s="306"/>
      <c r="J35" s="306"/>
      <c r="K35" s="306"/>
      <c r="L35" s="307"/>
      <c r="N35" s="15" t="s">
        <v>59</v>
      </c>
      <c r="O35" s="15" t="s">
        <v>60</v>
      </c>
      <c r="P35" s="2" t="s">
        <v>61</v>
      </c>
      <c r="U35" s="5"/>
      <c r="V35" s="5"/>
      <c r="W35" s="5"/>
      <c r="X35" s="5"/>
    </row>
    <row r="36" spans="1:24" ht="28.15" customHeight="1">
      <c r="A36" s="11"/>
      <c r="B36" s="11"/>
      <c r="C36" s="289" t="s">
        <v>62</v>
      </c>
      <c r="D36" s="167" t="s">
        <v>63</v>
      </c>
      <c r="E36" s="269" t="s">
        <v>64</v>
      </c>
      <c r="F36" s="263"/>
      <c r="G36" s="294"/>
      <c r="H36" s="295"/>
      <c r="I36" s="296" t="s">
        <v>65</v>
      </c>
      <c r="J36" s="297"/>
      <c r="K36" s="297"/>
      <c r="L36" s="298"/>
    </row>
    <row r="37" spans="1:24" ht="20.100000000000001" customHeight="1">
      <c r="A37" s="11"/>
      <c r="B37" s="11"/>
      <c r="C37" s="293"/>
      <c r="D37" s="256" t="s">
        <v>66</v>
      </c>
      <c r="E37" s="279" t="s">
        <v>67</v>
      </c>
      <c r="F37" s="280"/>
      <c r="G37" s="281"/>
      <c r="H37" s="282"/>
      <c r="I37" s="282"/>
      <c r="J37" s="282"/>
      <c r="K37" s="282"/>
      <c r="L37" s="283"/>
      <c r="N37" s="2" t="s">
        <v>68</v>
      </c>
      <c r="O37" s="2" t="s">
        <v>69</v>
      </c>
      <c r="P37" s="2" t="s">
        <v>21</v>
      </c>
    </row>
    <row r="38" spans="1:24" ht="20.100000000000001" customHeight="1">
      <c r="A38" s="11"/>
      <c r="B38" s="11"/>
      <c r="C38" s="293"/>
      <c r="D38" s="256"/>
      <c r="E38" s="284" t="s">
        <v>40</v>
      </c>
      <c r="F38" s="285"/>
      <c r="G38" s="286"/>
      <c r="H38" s="287"/>
      <c r="I38" s="287"/>
      <c r="J38" s="287"/>
      <c r="K38" s="287"/>
      <c r="L38" s="288"/>
    </row>
    <row r="39" spans="1:24" ht="20.100000000000001" customHeight="1">
      <c r="A39" s="11"/>
      <c r="B39" s="11"/>
      <c r="C39" s="293"/>
      <c r="D39" s="256" t="s">
        <v>70</v>
      </c>
      <c r="E39" s="279" t="s">
        <v>71</v>
      </c>
      <c r="F39" s="280"/>
      <c r="G39" s="281"/>
      <c r="H39" s="282"/>
      <c r="I39" s="282"/>
      <c r="J39" s="282"/>
      <c r="K39" s="282"/>
      <c r="L39" s="283"/>
      <c r="N39" s="2" t="s">
        <v>72</v>
      </c>
      <c r="O39" s="2" t="s">
        <v>73</v>
      </c>
      <c r="P39" s="2" t="s">
        <v>21</v>
      </c>
    </row>
    <row r="40" spans="1:24" ht="20.100000000000001" customHeight="1">
      <c r="A40" s="11"/>
      <c r="B40" s="11"/>
      <c r="C40" s="293"/>
      <c r="D40" s="256"/>
      <c r="E40" s="284" t="s">
        <v>40</v>
      </c>
      <c r="F40" s="285"/>
      <c r="G40" s="286"/>
      <c r="H40" s="287"/>
      <c r="I40" s="287"/>
      <c r="J40" s="287"/>
      <c r="K40" s="287"/>
      <c r="L40" s="288"/>
    </row>
    <row r="41" spans="1:24" ht="20.100000000000001" customHeight="1">
      <c r="A41" s="11"/>
      <c r="B41" s="11"/>
      <c r="C41" s="293"/>
      <c r="D41" s="289" t="s">
        <v>74</v>
      </c>
      <c r="E41" s="109" t="s">
        <v>75</v>
      </c>
      <c r="F41" s="109" t="s">
        <v>76</v>
      </c>
      <c r="G41" s="291"/>
      <c r="H41" s="292"/>
      <c r="I41" s="292"/>
      <c r="J41" s="292"/>
      <c r="K41" s="292"/>
      <c r="L41" s="113" t="s">
        <v>17</v>
      </c>
    </row>
    <row r="42" spans="1:24" ht="20.100000000000001" customHeight="1">
      <c r="A42" s="11"/>
      <c r="B42" s="11"/>
      <c r="C42" s="293"/>
      <c r="D42" s="290"/>
      <c r="E42" s="109" t="s">
        <v>77</v>
      </c>
      <c r="F42" s="109" t="s">
        <v>78</v>
      </c>
      <c r="G42" s="291"/>
      <c r="H42" s="292"/>
      <c r="I42" s="292"/>
      <c r="J42" s="292"/>
      <c r="K42" s="292"/>
      <c r="L42" s="113" t="s">
        <v>17</v>
      </c>
    </row>
    <row r="43" spans="1:24" ht="42" customHeight="1">
      <c r="A43" s="11"/>
      <c r="B43" s="11"/>
      <c r="C43" s="290"/>
      <c r="D43" s="110" t="s">
        <v>225</v>
      </c>
      <c r="E43" s="263" t="s">
        <v>79</v>
      </c>
      <c r="F43" s="264"/>
      <c r="G43" s="265"/>
      <c r="H43" s="266"/>
      <c r="I43" s="266"/>
      <c r="J43" s="266"/>
      <c r="K43" s="266"/>
      <c r="L43" s="267"/>
    </row>
    <row r="44" spans="1:24" ht="28.15" customHeight="1">
      <c r="A44" s="11"/>
      <c r="B44" s="12"/>
      <c r="C44" s="268" t="s">
        <v>80</v>
      </c>
      <c r="D44" s="167" t="s">
        <v>81</v>
      </c>
      <c r="E44" s="269" t="s">
        <v>82</v>
      </c>
      <c r="F44" s="263"/>
      <c r="G44" s="270"/>
      <c r="H44" s="271"/>
      <c r="I44" s="272" t="s">
        <v>83</v>
      </c>
      <c r="J44" s="273"/>
      <c r="K44" s="273"/>
      <c r="L44" s="274"/>
    </row>
    <row r="45" spans="1:24" ht="72" customHeight="1">
      <c r="A45" s="12"/>
      <c r="B45" s="14"/>
      <c r="C45" s="268"/>
      <c r="D45" s="167" t="s">
        <v>84</v>
      </c>
      <c r="E45" s="275" t="s">
        <v>85</v>
      </c>
      <c r="F45" s="257"/>
      <c r="G45" s="276"/>
      <c r="H45" s="277"/>
      <c r="I45" s="277"/>
      <c r="J45" s="277"/>
      <c r="K45" s="277"/>
      <c r="L45" s="278"/>
    </row>
    <row r="46" spans="1:24" ht="72" customHeight="1" thickBot="1">
      <c r="A46" s="13"/>
      <c r="B46" s="255" t="s">
        <v>86</v>
      </c>
      <c r="C46" s="256"/>
      <c r="D46" s="168" t="s">
        <v>57</v>
      </c>
      <c r="E46" s="257" t="s">
        <v>87</v>
      </c>
      <c r="F46" s="258"/>
      <c r="G46" s="259"/>
      <c r="H46" s="260"/>
      <c r="I46" s="260"/>
      <c r="J46" s="260"/>
      <c r="K46" s="260"/>
      <c r="L46" s="261"/>
    </row>
    <row r="47" spans="1:24" ht="20.100000000000001" customHeight="1">
      <c r="A47" s="3"/>
      <c r="B47" s="3"/>
      <c r="C47" s="262" t="s">
        <v>88</v>
      </c>
      <c r="D47" s="262"/>
      <c r="E47" s="262"/>
      <c r="F47" s="262"/>
      <c r="G47" s="262"/>
      <c r="H47" s="262"/>
      <c r="I47" s="262"/>
      <c r="J47" s="262"/>
      <c r="K47" s="262"/>
      <c r="L47" s="262"/>
    </row>
    <row r="48" spans="1:24" ht="20.100000000000001" customHeight="1">
      <c r="A48" s="3"/>
      <c r="B48" s="3"/>
      <c r="C48" s="262"/>
      <c r="D48" s="262"/>
      <c r="E48" s="262"/>
      <c r="F48" s="262"/>
      <c r="G48" s="262"/>
      <c r="H48" s="262"/>
      <c r="I48" s="262"/>
      <c r="J48" s="262"/>
      <c r="K48" s="262"/>
      <c r="L48" s="262"/>
    </row>
  </sheetData>
  <sheetProtection algorithmName="SHA-512" hashValue="wdR3BAhTxMaYoWgJGMMCPbOrsL0UJKnlDLSv4jmO/rAokZXH3Jiql9HBcnyNl2usfROF24O3pkwMRls2pR7CfQ==" saltValue="eZmIFBmPGYtTR2PX95xUCw=="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G1:L1"/>
    <mergeCell ref="G2:L2"/>
    <mergeCell ref="A3:L3"/>
    <mergeCell ref="M3:X3"/>
    <mergeCell ref="A5:C5"/>
    <mergeCell ref="F5:L5"/>
    <mergeCell ref="E11:F11"/>
    <mergeCell ref="G11:H11"/>
    <mergeCell ref="I11:L11"/>
    <mergeCell ref="D12:D13"/>
    <mergeCell ref="E12:F12"/>
    <mergeCell ref="G12:L12"/>
    <mergeCell ref="E13:F13"/>
    <mergeCell ref="G13:L13"/>
    <mergeCell ref="A7:D7"/>
    <mergeCell ref="E7:F7"/>
    <mergeCell ref="G7:L7"/>
    <mergeCell ref="A8:C19"/>
    <mergeCell ref="E8:F8"/>
    <mergeCell ref="G8:L8"/>
    <mergeCell ref="E9:F9"/>
    <mergeCell ref="G9:L9"/>
    <mergeCell ref="E10:F10"/>
    <mergeCell ref="G10:L10"/>
    <mergeCell ref="E16:F16"/>
    <mergeCell ref="G16:L16"/>
    <mergeCell ref="E17:F17"/>
    <mergeCell ref="G17:L17"/>
    <mergeCell ref="E18:F18"/>
    <mergeCell ref="G18:L18"/>
    <mergeCell ref="D14:D15"/>
    <mergeCell ref="E14:F14"/>
    <mergeCell ref="G14:L14"/>
    <mergeCell ref="E15:F15"/>
    <mergeCell ref="G15:H15"/>
    <mergeCell ref="J15:K15"/>
    <mergeCell ref="E23:F23"/>
    <mergeCell ref="G23:H23"/>
    <mergeCell ref="J23:K23"/>
    <mergeCell ref="D24:D25"/>
    <mergeCell ref="E24:F24"/>
    <mergeCell ref="G24:L24"/>
    <mergeCell ref="E25:F25"/>
    <mergeCell ref="G25:L25"/>
    <mergeCell ref="E19:F19"/>
    <mergeCell ref="G19:L19"/>
    <mergeCell ref="E20:F20"/>
    <mergeCell ref="E21:F21"/>
    <mergeCell ref="G21:H21"/>
    <mergeCell ref="I21:L21"/>
    <mergeCell ref="E22:F22"/>
    <mergeCell ref="G22:H22"/>
    <mergeCell ref="J22:K22"/>
    <mergeCell ref="E26:F26"/>
    <mergeCell ref="G26:L26"/>
    <mergeCell ref="E27:F27"/>
    <mergeCell ref="G27:L27"/>
    <mergeCell ref="D28:D29"/>
    <mergeCell ref="E28:F28"/>
    <mergeCell ref="G28:L28"/>
    <mergeCell ref="E29:F29"/>
    <mergeCell ref="G29:L29"/>
    <mergeCell ref="J33:K33"/>
    <mergeCell ref="B34:C35"/>
    <mergeCell ref="E34:F34"/>
    <mergeCell ref="G34:L34"/>
    <mergeCell ref="E35:F35"/>
    <mergeCell ref="G35:L35"/>
    <mergeCell ref="D30:D31"/>
    <mergeCell ref="E30:F30"/>
    <mergeCell ref="G30:L30"/>
    <mergeCell ref="E31:F31"/>
    <mergeCell ref="G31:L31"/>
    <mergeCell ref="D32:D33"/>
    <mergeCell ref="E32:F32"/>
    <mergeCell ref="G32:L32"/>
    <mergeCell ref="E33:F33"/>
    <mergeCell ref="G33:H33"/>
    <mergeCell ref="A20:C33"/>
    <mergeCell ref="E39:F39"/>
    <mergeCell ref="G39:L39"/>
    <mergeCell ref="E40:F40"/>
    <mergeCell ref="G40:L40"/>
    <mergeCell ref="D41:D42"/>
    <mergeCell ref="G41:K41"/>
    <mergeCell ref="G42:K42"/>
    <mergeCell ref="C36:C43"/>
    <mergeCell ref="E36:F36"/>
    <mergeCell ref="G36:H36"/>
    <mergeCell ref="I36:L36"/>
    <mergeCell ref="D37:D38"/>
    <mergeCell ref="E37:F37"/>
    <mergeCell ref="G37:L37"/>
    <mergeCell ref="E38:F38"/>
    <mergeCell ref="G38:L38"/>
    <mergeCell ref="D39:D40"/>
    <mergeCell ref="B46:C46"/>
    <mergeCell ref="E46:F46"/>
    <mergeCell ref="G46:L46"/>
    <mergeCell ref="C47:L47"/>
    <mergeCell ref="C48:L48"/>
    <mergeCell ref="E43:F43"/>
    <mergeCell ref="G43:L43"/>
    <mergeCell ref="C44:C45"/>
    <mergeCell ref="E44:F44"/>
    <mergeCell ref="G44:H44"/>
    <mergeCell ref="I44:L44"/>
    <mergeCell ref="E45:F45"/>
    <mergeCell ref="G45:L45"/>
  </mergeCells>
  <phoneticPr fontId="1"/>
  <conditionalFormatting sqref="G14 G15:L15">
    <cfRule type="expression" dxfId="81" priority="3">
      <formula>AND($G$12=$P$12)</formula>
    </cfRule>
  </conditionalFormatting>
  <conditionalFormatting sqref="G32 G33:L33">
    <cfRule type="expression" dxfId="80" priority="6">
      <formula>$G$30=$P$30</formula>
    </cfRule>
  </conditionalFormatting>
  <conditionalFormatting sqref="G36:I36 G37 G38:L38 G39 G40:L40 G41:G43">
    <cfRule type="expression" dxfId="79" priority="8">
      <formula>$G$35=$O$35</formula>
    </cfRule>
  </conditionalFormatting>
  <conditionalFormatting sqref="G44:I44 G45:L45">
    <cfRule type="expression" dxfId="78" priority="9">
      <formula>$G$35=$N$35</formula>
    </cfRule>
  </conditionalFormatting>
  <conditionalFormatting sqref="G16:L19 G26:L26">
    <cfRule type="expression" dxfId="77" priority="1">
      <formula>OR($G$7=$O$7,$G$7=$P$7,$G$7=$Q$7)</formula>
    </cfRule>
  </conditionalFormatting>
  <conditionalFormatting sqref="G25:L25">
    <cfRule type="expression" dxfId="76" priority="4">
      <formula>OR($G$24=$N$24,$G$24=$O$24,$G$24=$P$24)</formula>
    </cfRule>
  </conditionalFormatting>
  <conditionalFormatting sqref="G27:L29">
    <cfRule type="expression" dxfId="75" priority="2">
      <formula>$G$7=$N$7</formula>
    </cfRule>
  </conditionalFormatting>
  <conditionalFormatting sqref="G29:L29">
    <cfRule type="expression" dxfId="74" priority="5">
      <formula>$G$28=$N$28</formula>
    </cfRule>
  </conditionalFormatting>
  <conditionalFormatting sqref="G38:L38">
    <cfRule type="expression" dxfId="73" priority="10">
      <formula>OR($G$37=$N$37,$G$37=$O$37)</formula>
    </cfRule>
  </conditionalFormatting>
  <conditionalFormatting sqref="G40:L40">
    <cfRule type="expression" dxfId="72" priority="11">
      <formula>OR($G$39=$N$39,$G$39=$O$39)</formula>
    </cfRule>
  </conditionalFormatting>
  <conditionalFormatting sqref="G46:L46">
    <cfRule type="expression" dxfId="71" priority="7">
      <formula>$G$34=$N$34</formula>
    </cfRule>
  </conditionalFormatting>
  <dataValidations count="17">
    <dataValidation type="list" allowBlank="1" showInputMessage="1" showErrorMessage="1" sqref="G16:L19" xr:uid="{D409765D-B98E-427C-BA0C-980DF21D50AC}">
      <formula1>$N$16:$Q$16</formula1>
    </dataValidation>
    <dataValidation type="list" allowBlank="1" showInputMessage="1" showErrorMessage="1" sqref="G9:L9" xr:uid="{A0DD6A19-0562-4F4B-8B75-6857C6489922}">
      <formula1>$N$9:$R$9</formula1>
    </dataValidation>
    <dataValidation type="list" allowBlank="1" showInputMessage="1" showErrorMessage="1" sqref="G26:L26" xr:uid="{B06BBA83-70E1-4F8F-B7ED-8186D92C491F}">
      <formula1>$N$26:$P$26</formula1>
    </dataValidation>
    <dataValidation type="list" allowBlank="1" showInputMessage="1" showErrorMessage="1" sqref="G27:L27" xr:uid="{DAD54968-0ED3-4E6F-8C8A-31632DDCC312}">
      <formula1>$N$27:$P$27</formula1>
    </dataValidation>
    <dataValidation type="list" allowBlank="1" showInputMessage="1" showErrorMessage="1" sqref="G43:L43" xr:uid="{836095BC-DF39-4AC6-A1BD-834B36910DE2}">
      <formula1>"適合,不適合"</formula1>
    </dataValidation>
    <dataValidation type="list" allowBlank="1" showInputMessage="1" showErrorMessage="1" sqref="G7:L7" xr:uid="{58AD836A-88A9-4A09-B89F-6F0841A616AD}">
      <formula1>$N$7:$Q$7</formula1>
    </dataValidation>
    <dataValidation type="list" allowBlank="1" showInputMessage="1" showErrorMessage="1" sqref="G28:L28" xr:uid="{30E7CFF5-06A0-4F7E-97FB-ED21579AC76C}">
      <formula1>$N$28:$O$28</formula1>
    </dataValidation>
    <dataValidation type="list" allowBlank="1" showInputMessage="1" showErrorMessage="1" sqref="G39" xr:uid="{D9B2FDC3-E99F-4171-9237-08D2A65513D1}">
      <formula1>$N$39:$P$39</formula1>
    </dataValidation>
    <dataValidation type="list" allowBlank="1" showInputMessage="1" showErrorMessage="1" sqref="G37" xr:uid="{EA61550B-AC7C-4A94-961D-E88F59DC74E9}">
      <formula1>$N$37:$P$37</formula1>
    </dataValidation>
    <dataValidation type="whole" allowBlank="1" showInputMessage="1" showErrorMessage="1" sqref="G36:H36 G44:H44" xr:uid="{2EA9DE35-D9B0-485B-8C02-7C9482CA76BC}">
      <formula1>0</formula1>
      <formula2>9999</formula2>
    </dataValidation>
    <dataValidation type="list" allowBlank="1" showInputMessage="1" showErrorMessage="1" sqref="G35" xr:uid="{B5AAC2FA-FF2C-4494-A45C-B5EA140AA805}">
      <formula1>$N$35:$P$35</formula1>
    </dataValidation>
    <dataValidation type="list" allowBlank="1" showInputMessage="1" showErrorMessage="1" sqref="G30" xr:uid="{C73E2B84-49C9-4F56-81C9-20EDEA919B43}">
      <formula1>$N$30:$P$30</formula1>
    </dataValidation>
    <dataValidation type="list" allowBlank="1" showInputMessage="1" showErrorMessage="1" sqref="G32" xr:uid="{3FAAB2A4-0C31-40F8-B1CC-D98F1917B980}">
      <formula1>$N$32:$O$32</formula1>
    </dataValidation>
    <dataValidation type="list" allowBlank="1" showInputMessage="1" showErrorMessage="1" sqref="G12" xr:uid="{07E852B9-D48A-4CA4-91EF-564D7B626EF0}">
      <formula1>$N$12:$P$12</formula1>
    </dataValidation>
    <dataValidation type="list" allowBlank="1" showInputMessage="1" showErrorMessage="1" sqref="G14" xr:uid="{AA58C936-BE38-42DD-8DA3-C3D0EC6CCC01}">
      <formula1>$N$14:$O$14</formula1>
    </dataValidation>
    <dataValidation type="list" allowBlank="1" showInputMessage="1" showErrorMessage="1" sqref="G24" xr:uid="{4474C5EF-D06C-4A53-B684-F8D14F0B451F}">
      <formula1>$N$24:$Q$24</formula1>
    </dataValidation>
    <dataValidation type="list" allowBlank="1" showInputMessage="1" showErrorMessage="1" sqref="G34" xr:uid="{7D6023BF-4173-40DB-ADD6-3C8AFC074AD9}">
      <formula1>$N$34:$O$34</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1FD7D-B537-463F-A603-9DF7C1555452}">
  <sheetPr>
    <pageSetUpPr fitToPage="1"/>
  </sheetPr>
  <dimension ref="A1:AC48"/>
  <sheetViews>
    <sheetView view="pageBreakPreview" zoomScaleNormal="100" zoomScaleSheetLayoutView="100" workbookViewId="0"/>
  </sheetViews>
  <sheetFormatPr defaultColWidth="8.875" defaultRowHeight="15.75"/>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62" t="s">
        <v>0</v>
      </c>
      <c r="H1" s="362"/>
      <c r="I1" s="362"/>
      <c r="J1" s="362"/>
      <c r="K1" s="362"/>
      <c r="L1" s="362"/>
    </row>
    <row r="2" spans="1:24" ht="16.5">
      <c r="A2" s="3"/>
      <c r="B2" s="3"/>
      <c r="C2" s="3"/>
      <c r="D2" s="3"/>
      <c r="E2" s="3"/>
      <c r="F2" s="3"/>
      <c r="G2" s="363" t="s">
        <v>212</v>
      </c>
      <c r="H2" s="363"/>
      <c r="I2" s="363"/>
      <c r="J2" s="363"/>
      <c r="K2" s="363"/>
      <c r="L2" s="363"/>
    </row>
    <row r="3" spans="1:24" ht="20.100000000000001" customHeight="1">
      <c r="A3" s="364" t="s">
        <v>1</v>
      </c>
      <c r="B3" s="364"/>
      <c r="C3" s="364"/>
      <c r="D3" s="364"/>
      <c r="E3" s="364"/>
      <c r="F3" s="364"/>
      <c r="G3" s="364"/>
      <c r="H3" s="364"/>
      <c r="I3" s="364"/>
      <c r="J3" s="364"/>
      <c r="K3" s="364"/>
      <c r="L3" s="364"/>
      <c r="M3" s="364"/>
      <c r="N3" s="364"/>
      <c r="O3" s="364"/>
      <c r="P3" s="364"/>
      <c r="Q3" s="364"/>
      <c r="R3" s="364"/>
      <c r="S3" s="364"/>
      <c r="T3" s="364"/>
      <c r="U3" s="364"/>
      <c r="V3" s="364"/>
      <c r="W3" s="364"/>
      <c r="X3" s="364"/>
    </row>
    <row r="4" spans="1:24" ht="8.1" customHeight="1" thickBot="1">
      <c r="A4" s="7"/>
      <c r="B4" s="7"/>
      <c r="C4" s="7"/>
      <c r="D4" s="7"/>
      <c r="E4" s="7"/>
      <c r="F4" s="7"/>
      <c r="G4" s="7"/>
      <c r="H4" s="7"/>
      <c r="I4" s="7"/>
      <c r="J4" s="7"/>
      <c r="K4" s="7"/>
      <c r="L4" s="7"/>
    </row>
    <row r="5" spans="1:24" ht="24" customHeight="1" thickBot="1">
      <c r="A5" s="354" t="s">
        <v>2</v>
      </c>
      <c r="B5" s="355"/>
      <c r="C5" s="355"/>
      <c r="D5" s="8">
        <v>5</v>
      </c>
      <c r="E5" s="16" t="s">
        <v>3</v>
      </c>
      <c r="F5" s="365"/>
      <c r="G5" s="366"/>
      <c r="H5" s="366"/>
      <c r="I5" s="366"/>
      <c r="J5" s="366"/>
      <c r="K5" s="366"/>
      <c r="L5" s="367"/>
      <c r="M5" s="9"/>
    </row>
    <row r="6" spans="1:24" ht="8.1" customHeight="1" thickBot="1">
      <c r="A6" s="7"/>
      <c r="B6" s="7"/>
      <c r="C6" s="7"/>
      <c r="D6" s="7"/>
      <c r="E6" s="7"/>
      <c r="F6" s="7"/>
      <c r="G6" s="58"/>
      <c r="H6" s="58"/>
      <c r="I6" s="7"/>
      <c r="J6" s="7"/>
      <c r="K6" s="7"/>
      <c r="L6" s="7"/>
    </row>
    <row r="7" spans="1:24" ht="24" customHeight="1">
      <c r="A7" s="354" t="s">
        <v>4</v>
      </c>
      <c r="B7" s="355"/>
      <c r="C7" s="355"/>
      <c r="D7" s="256"/>
      <c r="E7" s="269" t="s">
        <v>5</v>
      </c>
      <c r="F7" s="263"/>
      <c r="G7" s="356"/>
      <c r="H7" s="357"/>
      <c r="I7" s="357"/>
      <c r="J7" s="357"/>
      <c r="K7" s="357"/>
      <c r="L7" s="358"/>
      <c r="N7" s="2" t="s">
        <v>6</v>
      </c>
      <c r="O7" s="2" t="s">
        <v>7</v>
      </c>
      <c r="P7" s="2" t="s">
        <v>8</v>
      </c>
      <c r="Q7" s="2" t="s">
        <v>9</v>
      </c>
    </row>
    <row r="8" spans="1:24" ht="24" customHeight="1">
      <c r="A8" s="337" t="s">
        <v>10</v>
      </c>
      <c r="B8" s="338"/>
      <c r="C8" s="302"/>
      <c r="D8" s="167" t="s">
        <v>11</v>
      </c>
      <c r="E8" s="275" t="s">
        <v>12</v>
      </c>
      <c r="F8" s="263"/>
      <c r="G8" s="331"/>
      <c r="H8" s="332"/>
      <c r="I8" s="332"/>
      <c r="J8" s="332"/>
      <c r="K8" s="332"/>
      <c r="L8" s="333"/>
      <c r="U8" s="5"/>
      <c r="V8" s="5"/>
      <c r="W8" s="5"/>
      <c r="X8" s="5"/>
    </row>
    <row r="9" spans="1:24" ht="24" customHeight="1">
      <c r="A9" s="303"/>
      <c r="B9" s="339"/>
      <c r="C9" s="304"/>
      <c r="D9" s="167" t="s">
        <v>188</v>
      </c>
      <c r="E9" s="275" t="s">
        <v>189</v>
      </c>
      <c r="F9" s="257"/>
      <c r="G9" s="359"/>
      <c r="H9" s="360"/>
      <c r="I9" s="360"/>
      <c r="J9" s="360"/>
      <c r="K9" s="360"/>
      <c r="L9" s="361"/>
      <c r="N9" s="2" t="s">
        <v>190</v>
      </c>
      <c r="O9" s="2" t="s">
        <v>191</v>
      </c>
      <c r="P9" s="2" t="s">
        <v>192</v>
      </c>
      <c r="Q9" s="2" t="s">
        <v>193</v>
      </c>
      <c r="R9" s="2" t="s">
        <v>21</v>
      </c>
      <c r="U9" s="5"/>
      <c r="V9" s="5"/>
      <c r="W9" s="5"/>
      <c r="X9" s="5"/>
    </row>
    <row r="10" spans="1:24" ht="24" customHeight="1">
      <c r="A10" s="303"/>
      <c r="B10" s="339"/>
      <c r="C10" s="304"/>
      <c r="D10" s="167" t="s">
        <v>13</v>
      </c>
      <c r="E10" s="275" t="s">
        <v>14</v>
      </c>
      <c r="F10" s="257"/>
      <c r="G10" s="359"/>
      <c r="H10" s="360"/>
      <c r="I10" s="360"/>
      <c r="J10" s="360"/>
      <c r="K10" s="360"/>
      <c r="L10" s="361"/>
      <c r="U10" s="5"/>
      <c r="V10" s="5"/>
      <c r="W10" s="5"/>
      <c r="X10" s="5"/>
    </row>
    <row r="11" spans="1:24" ht="24" customHeight="1">
      <c r="A11" s="303"/>
      <c r="B11" s="339"/>
      <c r="C11" s="304"/>
      <c r="D11" s="167" t="s">
        <v>15</v>
      </c>
      <c r="E11" s="269" t="s">
        <v>16</v>
      </c>
      <c r="F11" s="263"/>
      <c r="G11" s="340"/>
      <c r="H11" s="341"/>
      <c r="I11" s="351" t="s">
        <v>17</v>
      </c>
      <c r="J11" s="352"/>
      <c r="K11" s="352"/>
      <c r="L11" s="353"/>
      <c r="U11" s="5"/>
      <c r="V11" s="5"/>
      <c r="W11" s="5"/>
      <c r="X11" s="5"/>
    </row>
    <row r="12" spans="1:24" ht="20.100000000000001" customHeight="1">
      <c r="A12" s="303"/>
      <c r="B12" s="339"/>
      <c r="C12" s="304"/>
      <c r="D12" s="308" t="s">
        <v>194</v>
      </c>
      <c r="E12" s="279" t="s">
        <v>18</v>
      </c>
      <c r="F12" s="280"/>
      <c r="G12" s="328"/>
      <c r="H12" s="329"/>
      <c r="I12" s="329"/>
      <c r="J12" s="329"/>
      <c r="K12" s="329"/>
      <c r="L12" s="330"/>
      <c r="N12" s="2" t="s">
        <v>19</v>
      </c>
      <c r="O12" s="2" t="s">
        <v>20</v>
      </c>
      <c r="P12" s="2" t="s">
        <v>21</v>
      </c>
    </row>
    <row r="13" spans="1:24" ht="20.100000000000001" customHeight="1">
      <c r="A13" s="303"/>
      <c r="B13" s="339"/>
      <c r="C13" s="304"/>
      <c r="D13" s="268"/>
      <c r="E13" s="284" t="str">
        <f>"（"&amp;IF($G12=$N12,"土地の所有者",IF($G12=$O12,"土地の所有者",IF($G12="","土地の所有者、その他の内容","その他の内容")))&amp;"）"</f>
        <v>（土地の所有者、その他の内容）</v>
      </c>
      <c r="F13" s="285"/>
      <c r="G13" s="286"/>
      <c r="H13" s="287"/>
      <c r="I13" s="287"/>
      <c r="J13" s="287"/>
      <c r="K13" s="287"/>
      <c r="L13" s="288"/>
    </row>
    <row r="14" spans="1:24" ht="20.100000000000001" customHeight="1">
      <c r="A14" s="303"/>
      <c r="B14" s="339"/>
      <c r="C14" s="304"/>
      <c r="D14" s="268" t="s">
        <v>22</v>
      </c>
      <c r="E14" s="279" t="str">
        <f>IF($G12=$N12,"[取得済み,取得予定]",IF($G12=$O12,"[借地契約済み,借地契約予定]","[取得済み,取得予定,借地契約済み,借地契約予定]"))&amp;"　から選択"</f>
        <v>[取得済み,取得予定,借地契約済み,借地契約予定]　から選択</v>
      </c>
      <c r="F14" s="280"/>
      <c r="G14" s="281"/>
      <c r="H14" s="282"/>
      <c r="I14" s="282"/>
      <c r="J14" s="282"/>
      <c r="K14" s="282"/>
      <c r="L14" s="283"/>
      <c r="N14" s="2" t="str">
        <f>IF($G12=$N12,"取得済み",IF($G12=$O12,"借地契約済み",""))</f>
        <v/>
      </c>
      <c r="O14" s="2" t="str">
        <f>IF($G12=$N12,"取得予定",IF($G12=$O12,"借地契約予定",""))</f>
        <v/>
      </c>
    </row>
    <row r="15" spans="1:24" ht="20.100000000000001" customHeight="1">
      <c r="A15" s="303"/>
      <c r="B15" s="339"/>
      <c r="C15" s="304"/>
      <c r="D15" s="268"/>
      <c r="E15" s="284"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285"/>
      <c r="G15" s="348"/>
      <c r="H15" s="349"/>
      <c r="I15" s="17" t="s">
        <v>23</v>
      </c>
      <c r="J15" s="350"/>
      <c r="K15" s="349"/>
      <c r="L15" s="18" t="s">
        <v>24</v>
      </c>
    </row>
    <row r="16" spans="1:24" ht="36">
      <c r="A16" s="303"/>
      <c r="B16" s="339"/>
      <c r="C16" s="304"/>
      <c r="D16" s="110" t="s">
        <v>195</v>
      </c>
      <c r="E16" s="257" t="s">
        <v>196</v>
      </c>
      <c r="F16" s="264"/>
      <c r="G16" s="334"/>
      <c r="H16" s="335"/>
      <c r="I16" s="335"/>
      <c r="J16" s="335"/>
      <c r="K16" s="335"/>
      <c r="L16" s="336"/>
      <c r="N16" s="2" t="s">
        <v>181</v>
      </c>
      <c r="O16" s="2" t="s">
        <v>197</v>
      </c>
      <c r="P16" s="2" t="s">
        <v>198</v>
      </c>
      <c r="Q16" s="2" t="s">
        <v>199</v>
      </c>
    </row>
    <row r="17" spans="1:29" ht="36">
      <c r="A17" s="303"/>
      <c r="B17" s="339"/>
      <c r="C17" s="304"/>
      <c r="D17" s="110" t="s">
        <v>200</v>
      </c>
      <c r="E17" s="257" t="s">
        <v>196</v>
      </c>
      <c r="F17" s="264"/>
      <c r="G17" s="334"/>
      <c r="H17" s="335"/>
      <c r="I17" s="335"/>
      <c r="J17" s="335"/>
      <c r="K17" s="335"/>
      <c r="L17" s="336"/>
      <c r="N17" s="2" t="s">
        <v>181</v>
      </c>
      <c r="O17" s="2" t="s">
        <v>197</v>
      </c>
      <c r="P17" s="2" t="s">
        <v>198</v>
      </c>
      <c r="Q17" s="2" t="s">
        <v>199</v>
      </c>
    </row>
    <row r="18" spans="1:29" ht="84">
      <c r="A18" s="303"/>
      <c r="B18" s="339"/>
      <c r="C18" s="304"/>
      <c r="D18" s="110" t="s">
        <v>201</v>
      </c>
      <c r="E18" s="257" t="s">
        <v>196</v>
      </c>
      <c r="F18" s="264"/>
      <c r="G18" s="334"/>
      <c r="H18" s="335"/>
      <c r="I18" s="335"/>
      <c r="J18" s="335"/>
      <c r="K18" s="335"/>
      <c r="L18" s="336"/>
      <c r="N18" s="2" t="s">
        <v>181</v>
      </c>
      <c r="O18" s="2" t="s">
        <v>197</v>
      </c>
      <c r="P18" s="2" t="s">
        <v>198</v>
      </c>
      <c r="Q18" s="2" t="s">
        <v>199</v>
      </c>
    </row>
    <row r="19" spans="1:29" ht="72">
      <c r="A19" s="303"/>
      <c r="B19" s="339"/>
      <c r="C19" s="304"/>
      <c r="D19" s="110" t="s">
        <v>202</v>
      </c>
      <c r="E19" s="257" t="s">
        <v>196</v>
      </c>
      <c r="F19" s="264"/>
      <c r="G19" s="334"/>
      <c r="H19" s="335"/>
      <c r="I19" s="335"/>
      <c r="J19" s="335"/>
      <c r="K19" s="335"/>
      <c r="L19" s="336"/>
      <c r="N19" s="2" t="s">
        <v>181</v>
      </c>
      <c r="O19" s="2" t="s">
        <v>197</v>
      </c>
      <c r="P19" s="2" t="s">
        <v>198</v>
      </c>
      <c r="Q19" s="2" t="s">
        <v>199</v>
      </c>
    </row>
    <row r="20" spans="1:29" ht="20.100000000000001" customHeight="1">
      <c r="A20" s="337" t="s">
        <v>25</v>
      </c>
      <c r="B20" s="338"/>
      <c r="C20" s="302"/>
      <c r="D20" s="167" t="s">
        <v>26</v>
      </c>
      <c r="E20" s="269" t="s">
        <v>27</v>
      </c>
      <c r="F20" s="263"/>
      <c r="G20" s="59" t="s">
        <v>28</v>
      </c>
      <c r="H20" s="45"/>
      <c r="I20" s="52" t="s">
        <v>29</v>
      </c>
      <c r="J20" s="53" t="s">
        <v>30</v>
      </c>
      <c r="K20" s="54"/>
      <c r="L20" s="55" t="s">
        <v>29</v>
      </c>
    </row>
    <row r="21" spans="1:29" ht="20.100000000000001" customHeight="1">
      <c r="A21" s="303"/>
      <c r="B21" s="339"/>
      <c r="C21" s="304"/>
      <c r="D21" s="167" t="s">
        <v>31</v>
      </c>
      <c r="E21" s="269" t="s">
        <v>32</v>
      </c>
      <c r="F21" s="263"/>
      <c r="G21" s="340"/>
      <c r="H21" s="341"/>
      <c r="I21" s="342" t="s">
        <v>17</v>
      </c>
      <c r="J21" s="343"/>
      <c r="K21" s="343"/>
      <c r="L21" s="344"/>
      <c r="U21" s="5"/>
      <c r="V21" s="5"/>
      <c r="W21" s="5"/>
      <c r="X21" s="5"/>
    </row>
    <row r="22" spans="1:29" ht="20.100000000000001" customHeight="1">
      <c r="A22" s="303"/>
      <c r="B22" s="339"/>
      <c r="C22" s="304"/>
      <c r="D22" s="167" t="str">
        <f>"着工"&amp;IF($G$7&lt;&gt;$N$7,"","（予定）")&amp;"年月"&amp;IF(OR($G$7=$O$7,$G$7=$P$7),"（当初）","")</f>
        <v>着工年月</v>
      </c>
      <c r="E22" s="345" t="s">
        <v>33</v>
      </c>
      <c r="F22" s="263"/>
      <c r="G22" s="270"/>
      <c r="H22" s="271"/>
      <c r="I22" s="50" t="s">
        <v>23</v>
      </c>
      <c r="J22" s="346"/>
      <c r="K22" s="347"/>
      <c r="L22" s="20" t="s">
        <v>24</v>
      </c>
      <c r="U22" s="5"/>
      <c r="V22" s="5"/>
      <c r="W22" s="5"/>
      <c r="X22" s="5"/>
    </row>
    <row r="23" spans="1:29" ht="20.100000000000001" customHeight="1">
      <c r="A23" s="303"/>
      <c r="B23" s="339"/>
      <c r="C23" s="304"/>
      <c r="D23" s="167" t="str">
        <f>"竣工"&amp;IF($G$7&lt;&gt;$N$7,"","（予定）")&amp;"年月"&amp;IF(OR($G$7=$O$7,$G$7=$P$7),"（当初）","")</f>
        <v>竣工年月</v>
      </c>
      <c r="E23" s="284" t="s">
        <v>33</v>
      </c>
      <c r="F23" s="285"/>
      <c r="G23" s="294"/>
      <c r="H23" s="295"/>
      <c r="I23" s="19" t="s">
        <v>23</v>
      </c>
      <c r="J23" s="326"/>
      <c r="K23" s="327"/>
      <c r="L23" s="51" t="s">
        <v>24</v>
      </c>
      <c r="U23" s="5"/>
      <c r="V23" s="5"/>
      <c r="W23" s="5"/>
      <c r="X23" s="5"/>
    </row>
    <row r="24" spans="1:29" ht="20.100000000000001" customHeight="1">
      <c r="A24" s="303"/>
      <c r="B24" s="339"/>
      <c r="C24" s="304"/>
      <c r="D24" s="268" t="s">
        <v>34</v>
      </c>
      <c r="E24" s="279" t="s">
        <v>35</v>
      </c>
      <c r="F24" s="280"/>
      <c r="G24" s="328"/>
      <c r="H24" s="329"/>
      <c r="I24" s="329"/>
      <c r="J24" s="329"/>
      <c r="K24" s="329"/>
      <c r="L24" s="330"/>
      <c r="N24" s="2" t="s">
        <v>36</v>
      </c>
      <c r="O24" s="2" t="s">
        <v>37</v>
      </c>
      <c r="P24" s="2" t="s">
        <v>38</v>
      </c>
      <c r="Q24" s="2" t="s">
        <v>39</v>
      </c>
    </row>
    <row r="25" spans="1:29" ht="20.100000000000001" customHeight="1">
      <c r="A25" s="303"/>
      <c r="B25" s="339"/>
      <c r="C25" s="304"/>
      <c r="D25" s="268"/>
      <c r="E25" s="284" t="s">
        <v>40</v>
      </c>
      <c r="F25" s="285"/>
      <c r="G25" s="331"/>
      <c r="H25" s="332"/>
      <c r="I25" s="332"/>
      <c r="J25" s="332"/>
      <c r="K25" s="332"/>
      <c r="L25" s="333"/>
    </row>
    <row r="26" spans="1:29" ht="39" customHeight="1">
      <c r="A26" s="303"/>
      <c r="B26" s="339"/>
      <c r="C26" s="304"/>
      <c r="D26" s="110" t="s">
        <v>220</v>
      </c>
      <c r="E26" s="257" t="s">
        <v>221</v>
      </c>
      <c r="F26" s="264"/>
      <c r="G26" s="311"/>
      <c r="H26" s="312"/>
      <c r="I26" s="312"/>
      <c r="J26" s="312"/>
      <c r="K26" s="312"/>
      <c r="L26" s="313"/>
      <c r="N26" s="2" t="s">
        <v>222</v>
      </c>
      <c r="O26" s="2" t="s">
        <v>223</v>
      </c>
      <c r="P26" s="2" t="s">
        <v>224</v>
      </c>
      <c r="U26" s="1"/>
      <c r="V26" s="1"/>
      <c r="W26" s="1"/>
      <c r="X26" s="1"/>
      <c r="Y26" s="1"/>
      <c r="Z26" s="1"/>
      <c r="AA26" s="1"/>
      <c r="AB26" s="1"/>
      <c r="AC26" s="1"/>
    </row>
    <row r="27" spans="1:29" ht="32.1" customHeight="1">
      <c r="A27" s="303"/>
      <c r="B27" s="339"/>
      <c r="C27" s="304"/>
      <c r="D27" s="10" t="s">
        <v>41</v>
      </c>
      <c r="E27" s="275" t="s">
        <v>168</v>
      </c>
      <c r="F27" s="257"/>
      <c r="G27" s="314"/>
      <c r="H27" s="315"/>
      <c r="I27" s="315"/>
      <c r="J27" s="315"/>
      <c r="K27" s="315"/>
      <c r="L27" s="316"/>
      <c r="N27" s="2" t="s">
        <v>42</v>
      </c>
      <c r="O27" s="2" t="s">
        <v>43</v>
      </c>
      <c r="P27" s="2" t="s">
        <v>169</v>
      </c>
      <c r="U27" s="1"/>
      <c r="V27" s="1"/>
      <c r="W27" s="1"/>
      <c r="X27" s="1"/>
      <c r="Y27" s="1"/>
      <c r="Z27" s="1"/>
      <c r="AA27" s="1"/>
      <c r="AB27" s="1"/>
      <c r="AC27" s="1"/>
    </row>
    <row r="28" spans="1:29" ht="20.100000000000001" customHeight="1">
      <c r="A28" s="303"/>
      <c r="B28" s="339"/>
      <c r="C28" s="304"/>
      <c r="D28" s="317" t="s">
        <v>44</v>
      </c>
      <c r="E28" s="319" t="s">
        <v>45</v>
      </c>
      <c r="F28" s="320"/>
      <c r="G28" s="321"/>
      <c r="H28" s="322"/>
      <c r="I28" s="322"/>
      <c r="J28" s="322"/>
      <c r="K28" s="322"/>
      <c r="L28" s="323"/>
      <c r="N28" s="2" t="s">
        <v>46</v>
      </c>
      <c r="O28" s="2" t="s">
        <v>47</v>
      </c>
      <c r="U28" s="1"/>
      <c r="V28" s="1"/>
      <c r="W28" s="1"/>
      <c r="X28" s="1"/>
      <c r="Y28" s="1"/>
      <c r="Z28" s="1"/>
      <c r="AA28" s="1"/>
      <c r="AB28" s="1"/>
      <c r="AC28" s="1"/>
    </row>
    <row r="29" spans="1:29" ht="20.100000000000001" customHeight="1">
      <c r="A29" s="303"/>
      <c r="B29" s="339"/>
      <c r="C29" s="304"/>
      <c r="D29" s="318"/>
      <c r="E29" s="324" t="s">
        <v>48</v>
      </c>
      <c r="F29" s="325"/>
      <c r="G29" s="286"/>
      <c r="H29" s="287"/>
      <c r="I29" s="287"/>
      <c r="J29" s="287"/>
      <c r="K29" s="287"/>
      <c r="L29" s="288"/>
      <c r="U29" s="1"/>
      <c r="V29" s="1"/>
      <c r="W29" s="1"/>
      <c r="X29" s="1"/>
      <c r="Y29" s="1"/>
      <c r="Z29" s="1"/>
      <c r="AA29" s="1"/>
      <c r="AB29" s="1"/>
      <c r="AC29" s="1"/>
    </row>
    <row r="30" spans="1:29" ht="20.100000000000001" customHeight="1">
      <c r="A30" s="303"/>
      <c r="B30" s="339"/>
      <c r="C30" s="304"/>
      <c r="D30" s="308" t="s">
        <v>194</v>
      </c>
      <c r="E30" s="279" t="s">
        <v>49</v>
      </c>
      <c r="F30" s="280"/>
      <c r="G30" s="281"/>
      <c r="H30" s="282"/>
      <c r="I30" s="282"/>
      <c r="J30" s="282"/>
      <c r="K30" s="282"/>
      <c r="L30" s="283"/>
      <c r="N30" s="2" t="s">
        <v>50</v>
      </c>
      <c r="O30" s="2" t="s">
        <v>51</v>
      </c>
      <c r="P30" s="60" t="s">
        <v>39</v>
      </c>
      <c r="U30" s="1"/>
      <c r="V30" s="1"/>
      <c r="W30" s="1"/>
      <c r="X30" s="1"/>
      <c r="Y30" s="1"/>
      <c r="Z30" s="1"/>
      <c r="AA30" s="1"/>
      <c r="AB30" s="1"/>
      <c r="AC30" s="1"/>
    </row>
    <row r="31" spans="1:29" ht="20.100000000000001" customHeight="1">
      <c r="A31" s="303"/>
      <c r="B31" s="339"/>
      <c r="C31" s="304"/>
      <c r="D31" s="268"/>
      <c r="E31" s="284" t="str">
        <f>"（"&amp;IF($G30=$N30,"建物の所有者",IF($G30=$O30,"建物の所有者",IF($G30="","建物の所有者、その他の内容","その他の内容")))&amp;"）"</f>
        <v>（建物の所有者、その他の内容）</v>
      </c>
      <c r="F31" s="285"/>
      <c r="G31" s="286"/>
      <c r="H31" s="287"/>
      <c r="I31" s="287"/>
      <c r="J31" s="287"/>
      <c r="K31" s="287"/>
      <c r="L31" s="288"/>
    </row>
    <row r="32" spans="1:29" ht="20.100000000000001" customHeight="1">
      <c r="A32" s="303"/>
      <c r="B32" s="339"/>
      <c r="C32" s="304"/>
      <c r="D32" s="268" t="s">
        <v>22</v>
      </c>
      <c r="E32" s="279" t="str">
        <f>IF($G30=$N30,"[取得済み,取得予定]",IF($G30=$O30,"[賃貸借契約済み,賃貸借契約予定]","[取得済み,取得予定,賃貸借契約済み,賃貸借契約予定]"))&amp;"　から選択"</f>
        <v>[取得済み,取得予定,賃貸借契約済み,賃貸借契約予定]　から選択</v>
      </c>
      <c r="F32" s="280"/>
      <c r="G32" s="281"/>
      <c r="H32" s="282"/>
      <c r="I32" s="282"/>
      <c r="J32" s="282"/>
      <c r="K32" s="282"/>
      <c r="L32" s="283"/>
      <c r="N32" s="2" t="str">
        <f>IF($G30=$N30,"取得済み",IF($G30=$O30,"賃貸借契約済み",""))</f>
        <v/>
      </c>
      <c r="O32" s="2" t="str">
        <f>IF($G30=$N30,"取得予定",IF($G30=$O30,"賃貸借契約予定",""))</f>
        <v/>
      </c>
    </row>
    <row r="33" spans="1:24" ht="20.100000000000001" customHeight="1">
      <c r="A33" s="303"/>
      <c r="B33" s="339"/>
      <c r="C33" s="304"/>
      <c r="D33" s="268"/>
      <c r="E33" s="284"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285"/>
      <c r="G33" s="309"/>
      <c r="H33" s="310"/>
      <c r="I33" s="56" t="s">
        <v>23</v>
      </c>
      <c r="J33" s="299"/>
      <c r="K33" s="300"/>
      <c r="L33" s="57" t="s">
        <v>24</v>
      </c>
    </row>
    <row r="34" spans="1:24" ht="20.100000000000001" customHeight="1">
      <c r="A34" s="11"/>
      <c r="B34" s="301" t="s">
        <v>52</v>
      </c>
      <c r="C34" s="302"/>
      <c r="D34" s="167" t="s">
        <v>53</v>
      </c>
      <c r="E34" s="269" t="s">
        <v>54</v>
      </c>
      <c r="F34" s="263"/>
      <c r="G34" s="305"/>
      <c r="H34" s="306"/>
      <c r="I34" s="306"/>
      <c r="J34" s="306"/>
      <c r="K34" s="306"/>
      <c r="L34" s="307"/>
      <c r="N34" s="2" t="s">
        <v>55</v>
      </c>
      <c r="O34" s="2" t="s">
        <v>56</v>
      </c>
      <c r="U34" s="5"/>
      <c r="V34" s="5"/>
      <c r="W34" s="5"/>
      <c r="X34" s="5"/>
    </row>
    <row r="35" spans="1:24" ht="20.100000000000001" customHeight="1">
      <c r="A35" s="11"/>
      <c r="B35" s="303"/>
      <c r="C35" s="304"/>
      <c r="D35" s="167" t="s">
        <v>57</v>
      </c>
      <c r="E35" s="269" t="s">
        <v>58</v>
      </c>
      <c r="F35" s="263"/>
      <c r="G35" s="305"/>
      <c r="H35" s="306"/>
      <c r="I35" s="306"/>
      <c r="J35" s="306"/>
      <c r="K35" s="306"/>
      <c r="L35" s="307"/>
      <c r="N35" s="15" t="s">
        <v>59</v>
      </c>
      <c r="O35" s="15" t="s">
        <v>60</v>
      </c>
      <c r="P35" s="2" t="s">
        <v>61</v>
      </c>
      <c r="U35" s="5"/>
      <c r="V35" s="5"/>
      <c r="W35" s="5"/>
      <c r="X35" s="5"/>
    </row>
    <row r="36" spans="1:24" ht="28.15" customHeight="1">
      <c r="A36" s="11"/>
      <c r="B36" s="11"/>
      <c r="C36" s="289" t="s">
        <v>62</v>
      </c>
      <c r="D36" s="167" t="s">
        <v>63</v>
      </c>
      <c r="E36" s="269" t="s">
        <v>64</v>
      </c>
      <c r="F36" s="263"/>
      <c r="G36" s="294"/>
      <c r="H36" s="295"/>
      <c r="I36" s="296" t="s">
        <v>65</v>
      </c>
      <c r="J36" s="297"/>
      <c r="K36" s="297"/>
      <c r="L36" s="298"/>
    </row>
    <row r="37" spans="1:24" ht="20.100000000000001" customHeight="1">
      <c r="A37" s="11"/>
      <c r="B37" s="11"/>
      <c r="C37" s="293"/>
      <c r="D37" s="256" t="s">
        <v>66</v>
      </c>
      <c r="E37" s="279" t="s">
        <v>67</v>
      </c>
      <c r="F37" s="280"/>
      <c r="G37" s="281"/>
      <c r="H37" s="282"/>
      <c r="I37" s="282"/>
      <c r="J37" s="282"/>
      <c r="K37" s="282"/>
      <c r="L37" s="283"/>
      <c r="N37" s="2" t="s">
        <v>68</v>
      </c>
      <c r="O37" s="2" t="s">
        <v>69</v>
      </c>
      <c r="P37" s="2" t="s">
        <v>21</v>
      </c>
    </row>
    <row r="38" spans="1:24" ht="20.100000000000001" customHeight="1">
      <c r="A38" s="11"/>
      <c r="B38" s="11"/>
      <c r="C38" s="293"/>
      <c r="D38" s="256"/>
      <c r="E38" s="284" t="s">
        <v>40</v>
      </c>
      <c r="F38" s="285"/>
      <c r="G38" s="286"/>
      <c r="H38" s="287"/>
      <c r="I38" s="287"/>
      <c r="J38" s="287"/>
      <c r="K38" s="287"/>
      <c r="L38" s="288"/>
    </row>
    <row r="39" spans="1:24" ht="20.100000000000001" customHeight="1">
      <c r="A39" s="11"/>
      <c r="B39" s="11"/>
      <c r="C39" s="293"/>
      <c r="D39" s="256" t="s">
        <v>70</v>
      </c>
      <c r="E39" s="279" t="s">
        <v>71</v>
      </c>
      <c r="F39" s="280"/>
      <c r="G39" s="281"/>
      <c r="H39" s="282"/>
      <c r="I39" s="282"/>
      <c r="J39" s="282"/>
      <c r="K39" s="282"/>
      <c r="L39" s="283"/>
      <c r="N39" s="2" t="s">
        <v>72</v>
      </c>
      <c r="O39" s="2" t="s">
        <v>73</v>
      </c>
      <c r="P39" s="2" t="s">
        <v>21</v>
      </c>
    </row>
    <row r="40" spans="1:24" ht="20.100000000000001" customHeight="1">
      <c r="A40" s="11"/>
      <c r="B40" s="11"/>
      <c r="C40" s="293"/>
      <c r="D40" s="256"/>
      <c r="E40" s="284" t="s">
        <v>40</v>
      </c>
      <c r="F40" s="285"/>
      <c r="G40" s="286"/>
      <c r="H40" s="287"/>
      <c r="I40" s="287"/>
      <c r="J40" s="287"/>
      <c r="K40" s="287"/>
      <c r="L40" s="288"/>
    </row>
    <row r="41" spans="1:24" ht="20.100000000000001" customHeight="1">
      <c r="A41" s="11"/>
      <c r="B41" s="11"/>
      <c r="C41" s="293"/>
      <c r="D41" s="289" t="s">
        <v>74</v>
      </c>
      <c r="E41" s="109" t="s">
        <v>75</v>
      </c>
      <c r="F41" s="109" t="s">
        <v>76</v>
      </c>
      <c r="G41" s="291"/>
      <c r="H41" s="292"/>
      <c r="I41" s="292"/>
      <c r="J41" s="292"/>
      <c r="K41" s="292"/>
      <c r="L41" s="113" t="s">
        <v>17</v>
      </c>
    </row>
    <row r="42" spans="1:24" ht="20.100000000000001" customHeight="1">
      <c r="A42" s="11"/>
      <c r="B42" s="11"/>
      <c r="C42" s="293"/>
      <c r="D42" s="290"/>
      <c r="E42" s="109" t="s">
        <v>77</v>
      </c>
      <c r="F42" s="109" t="s">
        <v>78</v>
      </c>
      <c r="G42" s="291"/>
      <c r="H42" s="292"/>
      <c r="I42" s="292"/>
      <c r="J42" s="292"/>
      <c r="K42" s="292"/>
      <c r="L42" s="113" t="s">
        <v>17</v>
      </c>
    </row>
    <row r="43" spans="1:24" ht="42" customHeight="1">
      <c r="A43" s="11"/>
      <c r="B43" s="11"/>
      <c r="C43" s="290"/>
      <c r="D43" s="110" t="s">
        <v>225</v>
      </c>
      <c r="E43" s="263" t="s">
        <v>79</v>
      </c>
      <c r="F43" s="264"/>
      <c r="G43" s="265"/>
      <c r="H43" s="266"/>
      <c r="I43" s="266"/>
      <c r="J43" s="266"/>
      <c r="K43" s="266"/>
      <c r="L43" s="267"/>
    </row>
    <row r="44" spans="1:24" ht="28.15" customHeight="1">
      <c r="A44" s="11"/>
      <c r="B44" s="12"/>
      <c r="C44" s="268" t="s">
        <v>80</v>
      </c>
      <c r="D44" s="167" t="s">
        <v>81</v>
      </c>
      <c r="E44" s="269" t="s">
        <v>82</v>
      </c>
      <c r="F44" s="263"/>
      <c r="G44" s="270"/>
      <c r="H44" s="271"/>
      <c r="I44" s="272" t="s">
        <v>83</v>
      </c>
      <c r="J44" s="273"/>
      <c r="K44" s="273"/>
      <c r="L44" s="274"/>
    </row>
    <row r="45" spans="1:24" ht="72" customHeight="1">
      <c r="A45" s="12"/>
      <c r="B45" s="14"/>
      <c r="C45" s="268"/>
      <c r="D45" s="167" t="s">
        <v>84</v>
      </c>
      <c r="E45" s="275" t="s">
        <v>85</v>
      </c>
      <c r="F45" s="257"/>
      <c r="G45" s="276"/>
      <c r="H45" s="277"/>
      <c r="I45" s="277"/>
      <c r="J45" s="277"/>
      <c r="K45" s="277"/>
      <c r="L45" s="278"/>
    </row>
    <row r="46" spans="1:24" ht="72" customHeight="1" thickBot="1">
      <c r="A46" s="13"/>
      <c r="B46" s="255" t="s">
        <v>86</v>
      </c>
      <c r="C46" s="256"/>
      <c r="D46" s="168" t="s">
        <v>57</v>
      </c>
      <c r="E46" s="257" t="s">
        <v>87</v>
      </c>
      <c r="F46" s="258"/>
      <c r="G46" s="259"/>
      <c r="H46" s="260"/>
      <c r="I46" s="260"/>
      <c r="J46" s="260"/>
      <c r="K46" s="260"/>
      <c r="L46" s="261"/>
    </row>
    <row r="47" spans="1:24" ht="20.100000000000001" customHeight="1">
      <c r="A47" s="3"/>
      <c r="B47" s="3"/>
      <c r="C47" s="262" t="s">
        <v>88</v>
      </c>
      <c r="D47" s="262"/>
      <c r="E47" s="262"/>
      <c r="F47" s="262"/>
      <c r="G47" s="262"/>
      <c r="H47" s="262"/>
      <c r="I47" s="262"/>
      <c r="J47" s="262"/>
      <c r="K47" s="262"/>
      <c r="L47" s="262"/>
    </row>
    <row r="48" spans="1:24" ht="20.100000000000001" customHeight="1">
      <c r="A48" s="3"/>
      <c r="B48" s="3"/>
      <c r="C48" s="262"/>
      <c r="D48" s="262"/>
      <c r="E48" s="262"/>
      <c r="F48" s="262"/>
      <c r="G48" s="262"/>
      <c r="H48" s="262"/>
      <c r="I48" s="262"/>
      <c r="J48" s="262"/>
      <c r="K48" s="262"/>
      <c r="L48" s="262"/>
    </row>
  </sheetData>
  <sheetProtection algorithmName="SHA-512" hashValue="FlNVnQb9fNiqURyikcDT8sajEPfQlIeFsfBMDSt6XlPrCiBn3yU/oLamrB6rLweWDgmSZTcxJqJghUEGlqi8sA==" saltValue="fDctSLn9z75cgEBmk8eLqQ=="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G1:L1"/>
    <mergeCell ref="G2:L2"/>
    <mergeCell ref="A3:L3"/>
    <mergeCell ref="M3:X3"/>
    <mergeCell ref="A5:C5"/>
    <mergeCell ref="F5:L5"/>
    <mergeCell ref="E11:F11"/>
    <mergeCell ref="G11:H11"/>
    <mergeCell ref="I11:L11"/>
    <mergeCell ref="D12:D13"/>
    <mergeCell ref="E12:F12"/>
    <mergeCell ref="G12:L12"/>
    <mergeCell ref="E13:F13"/>
    <mergeCell ref="G13:L13"/>
    <mergeCell ref="A7:D7"/>
    <mergeCell ref="E7:F7"/>
    <mergeCell ref="G7:L7"/>
    <mergeCell ref="A8:C19"/>
    <mergeCell ref="E8:F8"/>
    <mergeCell ref="G8:L8"/>
    <mergeCell ref="E9:F9"/>
    <mergeCell ref="G9:L9"/>
    <mergeCell ref="E10:F10"/>
    <mergeCell ref="G10:L10"/>
    <mergeCell ref="E16:F16"/>
    <mergeCell ref="G16:L16"/>
    <mergeCell ref="E17:F17"/>
    <mergeCell ref="G17:L17"/>
    <mergeCell ref="E18:F18"/>
    <mergeCell ref="G18:L18"/>
    <mergeCell ref="D14:D15"/>
    <mergeCell ref="E14:F14"/>
    <mergeCell ref="G14:L14"/>
    <mergeCell ref="E15:F15"/>
    <mergeCell ref="G15:H15"/>
    <mergeCell ref="J15:K15"/>
    <mergeCell ref="E23:F23"/>
    <mergeCell ref="G23:H23"/>
    <mergeCell ref="J23:K23"/>
    <mergeCell ref="D24:D25"/>
    <mergeCell ref="E24:F24"/>
    <mergeCell ref="G24:L24"/>
    <mergeCell ref="E25:F25"/>
    <mergeCell ref="G25:L25"/>
    <mergeCell ref="E19:F19"/>
    <mergeCell ref="G19:L19"/>
    <mergeCell ref="E20:F20"/>
    <mergeCell ref="E21:F21"/>
    <mergeCell ref="G21:H21"/>
    <mergeCell ref="I21:L21"/>
    <mergeCell ref="E22:F22"/>
    <mergeCell ref="G22:H22"/>
    <mergeCell ref="J22:K22"/>
    <mergeCell ref="E26:F26"/>
    <mergeCell ref="G26:L26"/>
    <mergeCell ref="E27:F27"/>
    <mergeCell ref="G27:L27"/>
    <mergeCell ref="D28:D29"/>
    <mergeCell ref="E28:F28"/>
    <mergeCell ref="G28:L28"/>
    <mergeCell ref="E29:F29"/>
    <mergeCell ref="G29:L29"/>
    <mergeCell ref="J33:K33"/>
    <mergeCell ref="B34:C35"/>
    <mergeCell ref="E34:F34"/>
    <mergeCell ref="G34:L34"/>
    <mergeCell ref="E35:F35"/>
    <mergeCell ref="G35:L35"/>
    <mergeCell ref="D30:D31"/>
    <mergeCell ref="E30:F30"/>
    <mergeCell ref="G30:L30"/>
    <mergeCell ref="E31:F31"/>
    <mergeCell ref="G31:L31"/>
    <mergeCell ref="D32:D33"/>
    <mergeCell ref="E32:F32"/>
    <mergeCell ref="G32:L32"/>
    <mergeCell ref="E33:F33"/>
    <mergeCell ref="G33:H33"/>
    <mergeCell ref="A20:C33"/>
    <mergeCell ref="E39:F39"/>
    <mergeCell ref="G39:L39"/>
    <mergeCell ref="E40:F40"/>
    <mergeCell ref="G40:L40"/>
    <mergeCell ref="D41:D42"/>
    <mergeCell ref="G41:K41"/>
    <mergeCell ref="G42:K42"/>
    <mergeCell ref="C36:C43"/>
    <mergeCell ref="E36:F36"/>
    <mergeCell ref="G36:H36"/>
    <mergeCell ref="I36:L36"/>
    <mergeCell ref="D37:D38"/>
    <mergeCell ref="E37:F37"/>
    <mergeCell ref="G37:L37"/>
    <mergeCell ref="E38:F38"/>
    <mergeCell ref="G38:L38"/>
    <mergeCell ref="D39:D40"/>
    <mergeCell ref="B46:C46"/>
    <mergeCell ref="E46:F46"/>
    <mergeCell ref="G46:L46"/>
    <mergeCell ref="C47:L47"/>
    <mergeCell ref="C48:L48"/>
    <mergeCell ref="E43:F43"/>
    <mergeCell ref="G43:L43"/>
    <mergeCell ref="C44:C45"/>
    <mergeCell ref="E44:F44"/>
    <mergeCell ref="G44:H44"/>
    <mergeCell ref="I44:L44"/>
    <mergeCell ref="E45:F45"/>
    <mergeCell ref="G45:L45"/>
  </mergeCells>
  <phoneticPr fontId="1"/>
  <conditionalFormatting sqref="G14 G15:L15">
    <cfRule type="expression" dxfId="70" priority="3">
      <formula>AND($G$12=$P$12)</formula>
    </cfRule>
  </conditionalFormatting>
  <conditionalFormatting sqref="G32 G33:L33">
    <cfRule type="expression" dxfId="69" priority="6">
      <formula>$G$30=$P$30</formula>
    </cfRule>
  </conditionalFormatting>
  <conditionalFormatting sqref="G36:I36 G37 G38:L38 G39 G40:L40 G41:G43">
    <cfRule type="expression" dxfId="68" priority="8">
      <formula>$G$35=$O$35</formula>
    </cfRule>
  </conditionalFormatting>
  <conditionalFormatting sqref="G44:I44 G45:L45">
    <cfRule type="expression" dxfId="67" priority="9">
      <formula>$G$35=$N$35</formula>
    </cfRule>
  </conditionalFormatting>
  <conditionalFormatting sqref="G16:L19 G26:L26">
    <cfRule type="expression" dxfId="66" priority="1">
      <formula>OR($G$7=$O$7,$G$7=$P$7,$G$7=$Q$7)</formula>
    </cfRule>
  </conditionalFormatting>
  <conditionalFormatting sqref="G25:L25">
    <cfRule type="expression" dxfId="65" priority="4">
      <formula>OR($G$24=$N$24,$G$24=$O$24,$G$24=$P$24)</formula>
    </cfRule>
  </conditionalFormatting>
  <conditionalFormatting sqref="G27:L29">
    <cfRule type="expression" dxfId="64" priority="2">
      <formula>$G$7=$N$7</formula>
    </cfRule>
  </conditionalFormatting>
  <conditionalFormatting sqref="G29:L29">
    <cfRule type="expression" dxfId="63" priority="5">
      <formula>$G$28=$N$28</formula>
    </cfRule>
  </conditionalFormatting>
  <conditionalFormatting sqref="G38:L38">
    <cfRule type="expression" dxfId="62" priority="10">
      <formula>OR($G$37=$N$37,$G$37=$O$37)</formula>
    </cfRule>
  </conditionalFormatting>
  <conditionalFormatting sqref="G40:L40">
    <cfRule type="expression" dxfId="61" priority="11">
      <formula>OR($G$39=$N$39,$G$39=$O$39)</formula>
    </cfRule>
  </conditionalFormatting>
  <conditionalFormatting sqref="G46:L46">
    <cfRule type="expression" dxfId="60" priority="7">
      <formula>$G$34=$N$34</formula>
    </cfRule>
  </conditionalFormatting>
  <dataValidations count="17">
    <dataValidation type="list" allowBlank="1" showInputMessage="1" showErrorMessage="1" sqref="G34" xr:uid="{729EE91B-FBBE-4ECD-861F-E7DEAAC26856}">
      <formula1>$N$34:$O$34</formula1>
    </dataValidation>
    <dataValidation type="list" allowBlank="1" showInputMessage="1" showErrorMessage="1" sqref="G24" xr:uid="{0B6D6C80-D316-476F-9BAD-FDCF4B6A28C4}">
      <formula1>$N$24:$Q$24</formula1>
    </dataValidation>
    <dataValidation type="list" allowBlank="1" showInputMessage="1" showErrorMessage="1" sqref="G14" xr:uid="{8A09630B-7C45-4425-849D-72245F3F9D29}">
      <formula1>$N$14:$O$14</formula1>
    </dataValidation>
    <dataValidation type="list" allowBlank="1" showInputMessage="1" showErrorMessage="1" sqref="G12" xr:uid="{9F7919F9-6F49-4071-8EB0-8B764CADE333}">
      <formula1>$N$12:$P$12</formula1>
    </dataValidation>
    <dataValidation type="list" allowBlank="1" showInputMessage="1" showErrorMessage="1" sqref="G32" xr:uid="{0BEDCC13-43D9-47C9-8474-DADB905E9962}">
      <formula1>$N$32:$O$32</formula1>
    </dataValidation>
    <dataValidation type="list" allowBlank="1" showInputMessage="1" showErrorMessage="1" sqref="G30" xr:uid="{786140E6-2D9C-46EB-86F0-C179352C66F9}">
      <formula1>$N$30:$P$30</formula1>
    </dataValidation>
    <dataValidation type="list" allowBlank="1" showInputMessage="1" showErrorMessage="1" sqref="G35" xr:uid="{7B797462-FDE7-4B4D-8FB1-5CAD53B94AF7}">
      <formula1>$N$35:$P$35</formula1>
    </dataValidation>
    <dataValidation type="whole" allowBlank="1" showInputMessage="1" showErrorMessage="1" sqref="G36:H36 G44:H44" xr:uid="{3A688E9D-3442-4C61-AA54-29CCE8957099}">
      <formula1>0</formula1>
      <formula2>9999</formula2>
    </dataValidation>
    <dataValidation type="list" allowBlank="1" showInputMessage="1" showErrorMessage="1" sqref="G37" xr:uid="{BED06CF6-B9E3-4EED-8557-639C9C96D92A}">
      <formula1>$N$37:$P$37</formula1>
    </dataValidation>
    <dataValidation type="list" allowBlank="1" showInputMessage="1" showErrorMessage="1" sqref="G39" xr:uid="{B487E88D-8899-4786-9BA2-EB86CAE68084}">
      <formula1>$N$39:$P$39</formula1>
    </dataValidation>
    <dataValidation type="list" allowBlank="1" showInputMessage="1" showErrorMessage="1" sqref="G28:L28" xr:uid="{7445C254-D66F-4212-9691-9FAB0A7D8F5B}">
      <formula1>$N$28:$O$28</formula1>
    </dataValidation>
    <dataValidation type="list" allowBlank="1" showInputMessage="1" showErrorMessage="1" sqref="G7:L7" xr:uid="{F1441F84-BC30-4AB0-94B3-59763A7398A5}">
      <formula1>$N$7:$Q$7</formula1>
    </dataValidation>
    <dataValidation type="list" allowBlank="1" showInputMessage="1" showErrorMessage="1" sqref="G43:L43" xr:uid="{2491E67C-20EB-4634-957F-457AD3C3C609}">
      <formula1>"適合,不適合"</formula1>
    </dataValidation>
    <dataValidation type="list" allowBlank="1" showInputMessage="1" showErrorMessage="1" sqref="G27:L27" xr:uid="{10C31BB1-0022-489D-80AB-965610E853D3}">
      <formula1>$N$27:$P$27</formula1>
    </dataValidation>
    <dataValidation type="list" allowBlank="1" showInputMessage="1" showErrorMessage="1" sqref="G26:L26" xr:uid="{F29CF794-0269-4722-BE01-E89526612ACE}">
      <formula1>$N$26:$P$26</formula1>
    </dataValidation>
    <dataValidation type="list" allowBlank="1" showInputMessage="1" showErrorMessage="1" sqref="G9:L9" xr:uid="{D8DFA768-2E0F-40B4-A646-131CC0F270D0}">
      <formula1>$N$9:$R$9</formula1>
    </dataValidation>
    <dataValidation type="list" allowBlank="1" showInputMessage="1" showErrorMessage="1" sqref="G16:L19" xr:uid="{8E23C391-E056-45C6-AB61-C5D1151680F0}">
      <formula1>$N$16:$Q$16</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9F6EA-A924-4D5F-803B-2EE83E4F6B67}">
  <sheetPr>
    <pageSetUpPr fitToPage="1"/>
  </sheetPr>
  <dimension ref="A1:AC48"/>
  <sheetViews>
    <sheetView view="pageBreakPreview" zoomScaleNormal="100" zoomScaleSheetLayoutView="100" workbookViewId="0"/>
  </sheetViews>
  <sheetFormatPr defaultColWidth="8.875" defaultRowHeight="15.75"/>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62" t="s">
        <v>0</v>
      </c>
      <c r="H1" s="362"/>
      <c r="I1" s="362"/>
      <c r="J1" s="362"/>
      <c r="K1" s="362"/>
      <c r="L1" s="362"/>
    </row>
    <row r="2" spans="1:24" ht="16.5">
      <c r="A2" s="3"/>
      <c r="B2" s="3"/>
      <c r="C2" s="3"/>
      <c r="D2" s="3"/>
      <c r="E2" s="3"/>
      <c r="F2" s="3"/>
      <c r="G2" s="363" t="s">
        <v>212</v>
      </c>
      <c r="H2" s="363"/>
      <c r="I2" s="363"/>
      <c r="J2" s="363"/>
      <c r="K2" s="363"/>
      <c r="L2" s="363"/>
    </row>
    <row r="3" spans="1:24" ht="20.100000000000001" customHeight="1">
      <c r="A3" s="364" t="s">
        <v>1</v>
      </c>
      <c r="B3" s="364"/>
      <c r="C3" s="364"/>
      <c r="D3" s="364"/>
      <c r="E3" s="364"/>
      <c r="F3" s="364"/>
      <c r="G3" s="364"/>
      <c r="H3" s="364"/>
      <c r="I3" s="364"/>
      <c r="J3" s="364"/>
      <c r="K3" s="364"/>
      <c r="L3" s="364"/>
      <c r="M3" s="364"/>
      <c r="N3" s="364"/>
      <c r="O3" s="364"/>
      <c r="P3" s="364"/>
      <c r="Q3" s="364"/>
      <c r="R3" s="364"/>
      <c r="S3" s="364"/>
      <c r="T3" s="364"/>
      <c r="U3" s="364"/>
      <c r="V3" s="364"/>
      <c r="W3" s="364"/>
      <c r="X3" s="364"/>
    </row>
    <row r="4" spans="1:24" ht="8.1" customHeight="1" thickBot="1">
      <c r="A4" s="7"/>
      <c r="B4" s="7"/>
      <c r="C4" s="7"/>
      <c r="D4" s="7"/>
      <c r="E4" s="7"/>
      <c r="F4" s="7"/>
      <c r="G4" s="7"/>
      <c r="H4" s="7"/>
      <c r="I4" s="7"/>
      <c r="J4" s="7"/>
      <c r="K4" s="7"/>
      <c r="L4" s="7"/>
    </row>
    <row r="5" spans="1:24" ht="24" customHeight="1" thickBot="1">
      <c r="A5" s="354" t="s">
        <v>2</v>
      </c>
      <c r="B5" s="355"/>
      <c r="C5" s="355"/>
      <c r="D5" s="8">
        <v>6</v>
      </c>
      <c r="E5" s="16" t="s">
        <v>3</v>
      </c>
      <c r="F5" s="365"/>
      <c r="G5" s="366"/>
      <c r="H5" s="366"/>
      <c r="I5" s="366"/>
      <c r="J5" s="366"/>
      <c r="K5" s="366"/>
      <c r="L5" s="367"/>
      <c r="M5" s="9"/>
    </row>
    <row r="6" spans="1:24" ht="8.1" customHeight="1" thickBot="1">
      <c r="A6" s="7"/>
      <c r="B6" s="7"/>
      <c r="C6" s="7"/>
      <c r="D6" s="7"/>
      <c r="E6" s="7"/>
      <c r="F6" s="7"/>
      <c r="G6" s="58"/>
      <c r="H6" s="58"/>
      <c r="I6" s="7"/>
      <c r="J6" s="7"/>
      <c r="K6" s="7"/>
      <c r="L6" s="7"/>
    </row>
    <row r="7" spans="1:24" ht="24" customHeight="1">
      <c r="A7" s="354" t="s">
        <v>4</v>
      </c>
      <c r="B7" s="355"/>
      <c r="C7" s="355"/>
      <c r="D7" s="256"/>
      <c r="E7" s="269" t="s">
        <v>5</v>
      </c>
      <c r="F7" s="263"/>
      <c r="G7" s="356"/>
      <c r="H7" s="357"/>
      <c r="I7" s="357"/>
      <c r="J7" s="357"/>
      <c r="K7" s="357"/>
      <c r="L7" s="358"/>
      <c r="N7" s="2" t="s">
        <v>6</v>
      </c>
      <c r="O7" s="2" t="s">
        <v>7</v>
      </c>
      <c r="P7" s="2" t="s">
        <v>8</v>
      </c>
      <c r="Q7" s="2" t="s">
        <v>9</v>
      </c>
    </row>
    <row r="8" spans="1:24" ht="24" customHeight="1">
      <c r="A8" s="337" t="s">
        <v>10</v>
      </c>
      <c r="B8" s="338"/>
      <c r="C8" s="302"/>
      <c r="D8" s="167" t="s">
        <v>11</v>
      </c>
      <c r="E8" s="275" t="s">
        <v>12</v>
      </c>
      <c r="F8" s="263"/>
      <c r="G8" s="331"/>
      <c r="H8" s="332"/>
      <c r="I8" s="332"/>
      <c r="J8" s="332"/>
      <c r="K8" s="332"/>
      <c r="L8" s="333"/>
      <c r="U8" s="5"/>
      <c r="V8" s="5"/>
      <c r="W8" s="5"/>
      <c r="X8" s="5"/>
    </row>
    <row r="9" spans="1:24" ht="24" customHeight="1">
      <c r="A9" s="303"/>
      <c r="B9" s="339"/>
      <c r="C9" s="304"/>
      <c r="D9" s="167" t="s">
        <v>188</v>
      </c>
      <c r="E9" s="275" t="s">
        <v>189</v>
      </c>
      <c r="F9" s="257"/>
      <c r="G9" s="359"/>
      <c r="H9" s="360"/>
      <c r="I9" s="360"/>
      <c r="J9" s="360"/>
      <c r="K9" s="360"/>
      <c r="L9" s="361"/>
      <c r="N9" s="2" t="s">
        <v>190</v>
      </c>
      <c r="O9" s="2" t="s">
        <v>191</v>
      </c>
      <c r="P9" s="2" t="s">
        <v>192</v>
      </c>
      <c r="Q9" s="2" t="s">
        <v>193</v>
      </c>
      <c r="R9" s="2" t="s">
        <v>21</v>
      </c>
      <c r="U9" s="5"/>
      <c r="V9" s="5"/>
      <c r="W9" s="5"/>
      <c r="X9" s="5"/>
    </row>
    <row r="10" spans="1:24" ht="24" customHeight="1">
      <c r="A10" s="303"/>
      <c r="B10" s="339"/>
      <c r="C10" s="304"/>
      <c r="D10" s="167" t="s">
        <v>13</v>
      </c>
      <c r="E10" s="275" t="s">
        <v>14</v>
      </c>
      <c r="F10" s="257"/>
      <c r="G10" s="359"/>
      <c r="H10" s="360"/>
      <c r="I10" s="360"/>
      <c r="J10" s="360"/>
      <c r="K10" s="360"/>
      <c r="L10" s="361"/>
      <c r="U10" s="5"/>
      <c r="V10" s="5"/>
      <c r="W10" s="5"/>
      <c r="X10" s="5"/>
    </row>
    <row r="11" spans="1:24" ht="24" customHeight="1">
      <c r="A11" s="303"/>
      <c r="B11" s="339"/>
      <c r="C11" s="304"/>
      <c r="D11" s="167" t="s">
        <v>15</v>
      </c>
      <c r="E11" s="269" t="s">
        <v>16</v>
      </c>
      <c r="F11" s="263"/>
      <c r="G11" s="340"/>
      <c r="H11" s="341"/>
      <c r="I11" s="351" t="s">
        <v>17</v>
      </c>
      <c r="J11" s="352"/>
      <c r="K11" s="352"/>
      <c r="L11" s="353"/>
      <c r="U11" s="5"/>
      <c r="V11" s="5"/>
      <c r="W11" s="5"/>
      <c r="X11" s="5"/>
    </row>
    <row r="12" spans="1:24" ht="20.100000000000001" customHeight="1">
      <c r="A12" s="303"/>
      <c r="B12" s="339"/>
      <c r="C12" s="304"/>
      <c r="D12" s="308" t="s">
        <v>194</v>
      </c>
      <c r="E12" s="279" t="s">
        <v>18</v>
      </c>
      <c r="F12" s="280"/>
      <c r="G12" s="328"/>
      <c r="H12" s="329"/>
      <c r="I12" s="329"/>
      <c r="J12" s="329"/>
      <c r="K12" s="329"/>
      <c r="L12" s="330"/>
      <c r="N12" s="2" t="s">
        <v>19</v>
      </c>
      <c r="O12" s="2" t="s">
        <v>20</v>
      </c>
      <c r="P12" s="2" t="s">
        <v>21</v>
      </c>
    </row>
    <row r="13" spans="1:24" ht="20.100000000000001" customHeight="1">
      <c r="A13" s="303"/>
      <c r="B13" s="339"/>
      <c r="C13" s="304"/>
      <c r="D13" s="268"/>
      <c r="E13" s="284" t="str">
        <f>"（"&amp;IF($G12=$N12,"土地の所有者",IF($G12=$O12,"土地の所有者",IF($G12="","土地の所有者、その他の内容","その他の内容")))&amp;"）"</f>
        <v>（土地の所有者、その他の内容）</v>
      </c>
      <c r="F13" s="285"/>
      <c r="G13" s="286"/>
      <c r="H13" s="287"/>
      <c r="I13" s="287"/>
      <c r="J13" s="287"/>
      <c r="K13" s="287"/>
      <c r="L13" s="288"/>
    </row>
    <row r="14" spans="1:24" ht="20.100000000000001" customHeight="1">
      <c r="A14" s="303"/>
      <c r="B14" s="339"/>
      <c r="C14" s="304"/>
      <c r="D14" s="268" t="s">
        <v>22</v>
      </c>
      <c r="E14" s="279" t="str">
        <f>IF($G12=$N12,"[取得済み,取得予定]",IF($G12=$O12,"[借地契約済み,借地契約予定]","[取得済み,取得予定,借地契約済み,借地契約予定]"))&amp;"　から選択"</f>
        <v>[取得済み,取得予定,借地契約済み,借地契約予定]　から選択</v>
      </c>
      <c r="F14" s="280"/>
      <c r="G14" s="281"/>
      <c r="H14" s="282"/>
      <c r="I14" s="282"/>
      <c r="J14" s="282"/>
      <c r="K14" s="282"/>
      <c r="L14" s="283"/>
      <c r="N14" s="2" t="str">
        <f>IF($G12=$N12,"取得済み",IF($G12=$O12,"借地契約済み",""))</f>
        <v/>
      </c>
      <c r="O14" s="2" t="str">
        <f>IF($G12=$N12,"取得予定",IF($G12=$O12,"借地契約予定",""))</f>
        <v/>
      </c>
    </row>
    <row r="15" spans="1:24" ht="20.100000000000001" customHeight="1">
      <c r="A15" s="303"/>
      <c r="B15" s="339"/>
      <c r="C15" s="304"/>
      <c r="D15" s="268"/>
      <c r="E15" s="284"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285"/>
      <c r="G15" s="348"/>
      <c r="H15" s="349"/>
      <c r="I15" s="17" t="s">
        <v>23</v>
      </c>
      <c r="J15" s="350"/>
      <c r="K15" s="349"/>
      <c r="L15" s="18" t="s">
        <v>24</v>
      </c>
    </row>
    <row r="16" spans="1:24" ht="36">
      <c r="A16" s="303"/>
      <c r="B16" s="339"/>
      <c r="C16" s="304"/>
      <c r="D16" s="110" t="s">
        <v>195</v>
      </c>
      <c r="E16" s="257" t="s">
        <v>196</v>
      </c>
      <c r="F16" s="264"/>
      <c r="G16" s="334"/>
      <c r="H16" s="335"/>
      <c r="I16" s="335"/>
      <c r="J16" s="335"/>
      <c r="K16" s="335"/>
      <c r="L16" s="336"/>
      <c r="N16" s="2" t="s">
        <v>181</v>
      </c>
      <c r="O16" s="2" t="s">
        <v>197</v>
      </c>
      <c r="P16" s="2" t="s">
        <v>198</v>
      </c>
      <c r="Q16" s="2" t="s">
        <v>199</v>
      </c>
    </row>
    <row r="17" spans="1:29" ht="36">
      <c r="A17" s="303"/>
      <c r="B17" s="339"/>
      <c r="C17" s="304"/>
      <c r="D17" s="110" t="s">
        <v>200</v>
      </c>
      <c r="E17" s="257" t="s">
        <v>196</v>
      </c>
      <c r="F17" s="264"/>
      <c r="G17" s="334"/>
      <c r="H17" s="335"/>
      <c r="I17" s="335"/>
      <c r="J17" s="335"/>
      <c r="K17" s="335"/>
      <c r="L17" s="336"/>
      <c r="N17" s="2" t="s">
        <v>181</v>
      </c>
      <c r="O17" s="2" t="s">
        <v>197</v>
      </c>
      <c r="P17" s="2" t="s">
        <v>198</v>
      </c>
      <c r="Q17" s="2" t="s">
        <v>199</v>
      </c>
    </row>
    <row r="18" spans="1:29" ht="84">
      <c r="A18" s="303"/>
      <c r="B18" s="339"/>
      <c r="C18" s="304"/>
      <c r="D18" s="110" t="s">
        <v>201</v>
      </c>
      <c r="E18" s="257" t="s">
        <v>196</v>
      </c>
      <c r="F18" s="264"/>
      <c r="G18" s="334"/>
      <c r="H18" s="335"/>
      <c r="I18" s="335"/>
      <c r="J18" s="335"/>
      <c r="K18" s="335"/>
      <c r="L18" s="336"/>
      <c r="N18" s="2" t="s">
        <v>181</v>
      </c>
      <c r="O18" s="2" t="s">
        <v>197</v>
      </c>
      <c r="P18" s="2" t="s">
        <v>198</v>
      </c>
      <c r="Q18" s="2" t="s">
        <v>199</v>
      </c>
    </row>
    <row r="19" spans="1:29" ht="72">
      <c r="A19" s="303"/>
      <c r="B19" s="339"/>
      <c r="C19" s="304"/>
      <c r="D19" s="110" t="s">
        <v>202</v>
      </c>
      <c r="E19" s="257" t="s">
        <v>196</v>
      </c>
      <c r="F19" s="264"/>
      <c r="G19" s="334"/>
      <c r="H19" s="335"/>
      <c r="I19" s="335"/>
      <c r="J19" s="335"/>
      <c r="K19" s="335"/>
      <c r="L19" s="336"/>
      <c r="N19" s="2" t="s">
        <v>181</v>
      </c>
      <c r="O19" s="2" t="s">
        <v>197</v>
      </c>
      <c r="P19" s="2" t="s">
        <v>198</v>
      </c>
      <c r="Q19" s="2" t="s">
        <v>199</v>
      </c>
    </row>
    <row r="20" spans="1:29" ht="20.100000000000001" customHeight="1">
      <c r="A20" s="337" t="s">
        <v>25</v>
      </c>
      <c r="B20" s="338"/>
      <c r="C20" s="302"/>
      <c r="D20" s="167" t="s">
        <v>26</v>
      </c>
      <c r="E20" s="269" t="s">
        <v>27</v>
      </c>
      <c r="F20" s="263"/>
      <c r="G20" s="59" t="s">
        <v>28</v>
      </c>
      <c r="H20" s="45"/>
      <c r="I20" s="52" t="s">
        <v>29</v>
      </c>
      <c r="J20" s="53" t="s">
        <v>30</v>
      </c>
      <c r="K20" s="54"/>
      <c r="L20" s="55" t="s">
        <v>29</v>
      </c>
    </row>
    <row r="21" spans="1:29" ht="20.100000000000001" customHeight="1">
      <c r="A21" s="303"/>
      <c r="B21" s="339"/>
      <c r="C21" s="304"/>
      <c r="D21" s="167" t="s">
        <v>31</v>
      </c>
      <c r="E21" s="269" t="s">
        <v>32</v>
      </c>
      <c r="F21" s="263"/>
      <c r="G21" s="340"/>
      <c r="H21" s="341"/>
      <c r="I21" s="342" t="s">
        <v>17</v>
      </c>
      <c r="J21" s="343"/>
      <c r="K21" s="343"/>
      <c r="L21" s="344"/>
      <c r="U21" s="5"/>
      <c r="V21" s="5"/>
      <c r="W21" s="5"/>
      <c r="X21" s="5"/>
    </row>
    <row r="22" spans="1:29" ht="20.100000000000001" customHeight="1">
      <c r="A22" s="303"/>
      <c r="B22" s="339"/>
      <c r="C22" s="304"/>
      <c r="D22" s="167" t="str">
        <f>"着工"&amp;IF($G$7&lt;&gt;$N$7,"","（予定）")&amp;"年月"&amp;IF(OR($G$7=$O$7,$G$7=$P$7),"（当初）","")</f>
        <v>着工年月</v>
      </c>
      <c r="E22" s="345" t="s">
        <v>33</v>
      </c>
      <c r="F22" s="263"/>
      <c r="G22" s="270"/>
      <c r="H22" s="271"/>
      <c r="I22" s="50" t="s">
        <v>23</v>
      </c>
      <c r="J22" s="346"/>
      <c r="K22" s="347"/>
      <c r="L22" s="20" t="s">
        <v>24</v>
      </c>
      <c r="U22" s="5"/>
      <c r="V22" s="5"/>
      <c r="W22" s="5"/>
      <c r="X22" s="5"/>
    </row>
    <row r="23" spans="1:29" ht="20.100000000000001" customHeight="1">
      <c r="A23" s="303"/>
      <c r="B23" s="339"/>
      <c r="C23" s="304"/>
      <c r="D23" s="167" t="str">
        <f>"竣工"&amp;IF($G$7&lt;&gt;$N$7,"","（予定）")&amp;"年月"&amp;IF(OR($G$7=$O$7,$G$7=$P$7),"（当初）","")</f>
        <v>竣工年月</v>
      </c>
      <c r="E23" s="284" t="s">
        <v>33</v>
      </c>
      <c r="F23" s="285"/>
      <c r="G23" s="294"/>
      <c r="H23" s="295"/>
      <c r="I23" s="19" t="s">
        <v>23</v>
      </c>
      <c r="J23" s="326"/>
      <c r="K23" s="327"/>
      <c r="L23" s="51" t="s">
        <v>24</v>
      </c>
      <c r="U23" s="5"/>
      <c r="V23" s="5"/>
      <c r="W23" s="5"/>
      <c r="X23" s="5"/>
    </row>
    <row r="24" spans="1:29" ht="20.100000000000001" customHeight="1">
      <c r="A24" s="303"/>
      <c r="B24" s="339"/>
      <c r="C24" s="304"/>
      <c r="D24" s="268" t="s">
        <v>34</v>
      </c>
      <c r="E24" s="279" t="s">
        <v>35</v>
      </c>
      <c r="F24" s="280"/>
      <c r="G24" s="328"/>
      <c r="H24" s="329"/>
      <c r="I24" s="329"/>
      <c r="J24" s="329"/>
      <c r="K24" s="329"/>
      <c r="L24" s="330"/>
      <c r="N24" s="2" t="s">
        <v>36</v>
      </c>
      <c r="O24" s="2" t="s">
        <v>37</v>
      </c>
      <c r="P24" s="2" t="s">
        <v>38</v>
      </c>
      <c r="Q24" s="2" t="s">
        <v>39</v>
      </c>
    </row>
    <row r="25" spans="1:29" ht="20.100000000000001" customHeight="1">
      <c r="A25" s="303"/>
      <c r="B25" s="339"/>
      <c r="C25" s="304"/>
      <c r="D25" s="268"/>
      <c r="E25" s="284" t="s">
        <v>40</v>
      </c>
      <c r="F25" s="285"/>
      <c r="G25" s="331"/>
      <c r="H25" s="332"/>
      <c r="I25" s="332"/>
      <c r="J25" s="332"/>
      <c r="K25" s="332"/>
      <c r="L25" s="333"/>
    </row>
    <row r="26" spans="1:29" ht="39" customHeight="1">
      <c r="A26" s="303"/>
      <c r="B26" s="339"/>
      <c r="C26" s="304"/>
      <c r="D26" s="110" t="s">
        <v>220</v>
      </c>
      <c r="E26" s="257" t="s">
        <v>221</v>
      </c>
      <c r="F26" s="264"/>
      <c r="G26" s="311"/>
      <c r="H26" s="312"/>
      <c r="I26" s="312"/>
      <c r="J26" s="312"/>
      <c r="K26" s="312"/>
      <c r="L26" s="313"/>
      <c r="N26" s="2" t="s">
        <v>222</v>
      </c>
      <c r="O26" s="2" t="s">
        <v>223</v>
      </c>
      <c r="P26" s="2" t="s">
        <v>224</v>
      </c>
      <c r="U26" s="1"/>
      <c r="V26" s="1"/>
      <c r="W26" s="1"/>
      <c r="X26" s="1"/>
      <c r="Y26" s="1"/>
      <c r="Z26" s="1"/>
      <c r="AA26" s="1"/>
      <c r="AB26" s="1"/>
      <c r="AC26" s="1"/>
    </row>
    <row r="27" spans="1:29" ht="32.1" customHeight="1">
      <c r="A27" s="303"/>
      <c r="B27" s="339"/>
      <c r="C27" s="304"/>
      <c r="D27" s="10" t="s">
        <v>41</v>
      </c>
      <c r="E27" s="275" t="s">
        <v>168</v>
      </c>
      <c r="F27" s="257"/>
      <c r="G27" s="314"/>
      <c r="H27" s="315"/>
      <c r="I27" s="315"/>
      <c r="J27" s="315"/>
      <c r="K27" s="315"/>
      <c r="L27" s="316"/>
      <c r="N27" s="2" t="s">
        <v>42</v>
      </c>
      <c r="O27" s="2" t="s">
        <v>43</v>
      </c>
      <c r="P27" s="2" t="s">
        <v>169</v>
      </c>
      <c r="U27" s="1"/>
      <c r="V27" s="1"/>
      <c r="W27" s="1"/>
      <c r="X27" s="1"/>
      <c r="Y27" s="1"/>
      <c r="Z27" s="1"/>
      <c r="AA27" s="1"/>
      <c r="AB27" s="1"/>
      <c r="AC27" s="1"/>
    </row>
    <row r="28" spans="1:29" ht="20.100000000000001" customHeight="1">
      <c r="A28" s="303"/>
      <c r="B28" s="339"/>
      <c r="C28" s="304"/>
      <c r="D28" s="317" t="s">
        <v>44</v>
      </c>
      <c r="E28" s="319" t="s">
        <v>45</v>
      </c>
      <c r="F28" s="320"/>
      <c r="G28" s="321"/>
      <c r="H28" s="322"/>
      <c r="I28" s="322"/>
      <c r="J28" s="322"/>
      <c r="K28" s="322"/>
      <c r="L28" s="323"/>
      <c r="N28" s="2" t="s">
        <v>46</v>
      </c>
      <c r="O28" s="2" t="s">
        <v>47</v>
      </c>
      <c r="U28" s="1"/>
      <c r="V28" s="1"/>
      <c r="W28" s="1"/>
      <c r="X28" s="1"/>
      <c r="Y28" s="1"/>
      <c r="Z28" s="1"/>
      <c r="AA28" s="1"/>
      <c r="AB28" s="1"/>
      <c r="AC28" s="1"/>
    </row>
    <row r="29" spans="1:29" ht="20.100000000000001" customHeight="1">
      <c r="A29" s="303"/>
      <c r="B29" s="339"/>
      <c r="C29" s="304"/>
      <c r="D29" s="318"/>
      <c r="E29" s="324" t="s">
        <v>48</v>
      </c>
      <c r="F29" s="325"/>
      <c r="G29" s="286"/>
      <c r="H29" s="287"/>
      <c r="I29" s="287"/>
      <c r="J29" s="287"/>
      <c r="K29" s="287"/>
      <c r="L29" s="288"/>
      <c r="U29" s="1"/>
      <c r="V29" s="1"/>
      <c r="W29" s="1"/>
      <c r="X29" s="1"/>
      <c r="Y29" s="1"/>
      <c r="Z29" s="1"/>
      <c r="AA29" s="1"/>
      <c r="AB29" s="1"/>
      <c r="AC29" s="1"/>
    </row>
    <row r="30" spans="1:29" ht="20.100000000000001" customHeight="1">
      <c r="A30" s="303"/>
      <c r="B30" s="339"/>
      <c r="C30" s="304"/>
      <c r="D30" s="308" t="s">
        <v>194</v>
      </c>
      <c r="E30" s="279" t="s">
        <v>49</v>
      </c>
      <c r="F30" s="280"/>
      <c r="G30" s="281"/>
      <c r="H30" s="282"/>
      <c r="I30" s="282"/>
      <c r="J30" s="282"/>
      <c r="K30" s="282"/>
      <c r="L30" s="283"/>
      <c r="N30" s="2" t="s">
        <v>50</v>
      </c>
      <c r="O30" s="2" t="s">
        <v>51</v>
      </c>
      <c r="P30" s="60" t="s">
        <v>39</v>
      </c>
      <c r="U30" s="1"/>
      <c r="V30" s="1"/>
      <c r="W30" s="1"/>
      <c r="X30" s="1"/>
      <c r="Y30" s="1"/>
      <c r="Z30" s="1"/>
      <c r="AA30" s="1"/>
      <c r="AB30" s="1"/>
      <c r="AC30" s="1"/>
    </row>
    <row r="31" spans="1:29" ht="20.100000000000001" customHeight="1">
      <c r="A31" s="303"/>
      <c r="B31" s="339"/>
      <c r="C31" s="304"/>
      <c r="D31" s="268"/>
      <c r="E31" s="284" t="str">
        <f>"（"&amp;IF($G30=$N30,"建物の所有者",IF($G30=$O30,"建物の所有者",IF($G30="","建物の所有者、その他の内容","その他の内容")))&amp;"）"</f>
        <v>（建物の所有者、その他の内容）</v>
      </c>
      <c r="F31" s="285"/>
      <c r="G31" s="286"/>
      <c r="H31" s="287"/>
      <c r="I31" s="287"/>
      <c r="J31" s="287"/>
      <c r="K31" s="287"/>
      <c r="L31" s="288"/>
    </row>
    <row r="32" spans="1:29" ht="20.100000000000001" customHeight="1">
      <c r="A32" s="303"/>
      <c r="B32" s="339"/>
      <c r="C32" s="304"/>
      <c r="D32" s="268" t="s">
        <v>22</v>
      </c>
      <c r="E32" s="279" t="str">
        <f>IF($G30=$N30,"[取得済み,取得予定]",IF($G30=$O30,"[賃貸借契約済み,賃貸借契約予定]","[取得済み,取得予定,賃貸借契約済み,賃貸借契約予定]"))&amp;"　から選択"</f>
        <v>[取得済み,取得予定,賃貸借契約済み,賃貸借契約予定]　から選択</v>
      </c>
      <c r="F32" s="280"/>
      <c r="G32" s="281"/>
      <c r="H32" s="282"/>
      <c r="I32" s="282"/>
      <c r="J32" s="282"/>
      <c r="K32" s="282"/>
      <c r="L32" s="283"/>
      <c r="N32" s="2" t="str">
        <f>IF($G30=$N30,"取得済み",IF($G30=$O30,"賃貸借契約済み",""))</f>
        <v/>
      </c>
      <c r="O32" s="2" t="str">
        <f>IF($G30=$N30,"取得予定",IF($G30=$O30,"賃貸借契約予定",""))</f>
        <v/>
      </c>
    </row>
    <row r="33" spans="1:24" ht="20.100000000000001" customHeight="1">
      <c r="A33" s="303"/>
      <c r="B33" s="339"/>
      <c r="C33" s="304"/>
      <c r="D33" s="268"/>
      <c r="E33" s="284"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285"/>
      <c r="G33" s="309"/>
      <c r="H33" s="310"/>
      <c r="I33" s="56" t="s">
        <v>23</v>
      </c>
      <c r="J33" s="299"/>
      <c r="K33" s="300"/>
      <c r="L33" s="57" t="s">
        <v>24</v>
      </c>
    </row>
    <row r="34" spans="1:24" ht="20.100000000000001" customHeight="1">
      <c r="A34" s="11"/>
      <c r="B34" s="301" t="s">
        <v>52</v>
      </c>
      <c r="C34" s="302"/>
      <c r="D34" s="167" t="s">
        <v>53</v>
      </c>
      <c r="E34" s="269" t="s">
        <v>54</v>
      </c>
      <c r="F34" s="263"/>
      <c r="G34" s="305"/>
      <c r="H34" s="306"/>
      <c r="I34" s="306"/>
      <c r="J34" s="306"/>
      <c r="K34" s="306"/>
      <c r="L34" s="307"/>
      <c r="N34" s="2" t="s">
        <v>55</v>
      </c>
      <c r="O34" s="2" t="s">
        <v>56</v>
      </c>
      <c r="U34" s="5"/>
      <c r="V34" s="5"/>
      <c r="W34" s="5"/>
      <c r="X34" s="5"/>
    </row>
    <row r="35" spans="1:24" ht="20.100000000000001" customHeight="1">
      <c r="A35" s="11"/>
      <c r="B35" s="303"/>
      <c r="C35" s="304"/>
      <c r="D35" s="167" t="s">
        <v>57</v>
      </c>
      <c r="E35" s="269" t="s">
        <v>58</v>
      </c>
      <c r="F35" s="263"/>
      <c r="G35" s="305"/>
      <c r="H35" s="306"/>
      <c r="I35" s="306"/>
      <c r="J35" s="306"/>
      <c r="K35" s="306"/>
      <c r="L35" s="307"/>
      <c r="N35" s="15" t="s">
        <v>59</v>
      </c>
      <c r="O35" s="15" t="s">
        <v>60</v>
      </c>
      <c r="P35" s="2" t="s">
        <v>61</v>
      </c>
      <c r="U35" s="5"/>
      <c r="V35" s="5"/>
      <c r="W35" s="5"/>
      <c r="X35" s="5"/>
    </row>
    <row r="36" spans="1:24" ht="28.15" customHeight="1">
      <c r="A36" s="11"/>
      <c r="B36" s="11"/>
      <c r="C36" s="289" t="s">
        <v>62</v>
      </c>
      <c r="D36" s="167" t="s">
        <v>63</v>
      </c>
      <c r="E36" s="269" t="s">
        <v>64</v>
      </c>
      <c r="F36" s="263"/>
      <c r="G36" s="294"/>
      <c r="H36" s="295"/>
      <c r="I36" s="296" t="s">
        <v>65</v>
      </c>
      <c r="J36" s="297"/>
      <c r="K36" s="297"/>
      <c r="L36" s="298"/>
    </row>
    <row r="37" spans="1:24" ht="20.100000000000001" customHeight="1">
      <c r="A37" s="11"/>
      <c r="B37" s="11"/>
      <c r="C37" s="293"/>
      <c r="D37" s="256" t="s">
        <v>66</v>
      </c>
      <c r="E37" s="279" t="s">
        <v>67</v>
      </c>
      <c r="F37" s="280"/>
      <c r="G37" s="281"/>
      <c r="H37" s="282"/>
      <c r="I37" s="282"/>
      <c r="J37" s="282"/>
      <c r="K37" s="282"/>
      <c r="L37" s="283"/>
      <c r="N37" s="2" t="s">
        <v>68</v>
      </c>
      <c r="O37" s="2" t="s">
        <v>69</v>
      </c>
      <c r="P37" s="2" t="s">
        <v>21</v>
      </c>
    </row>
    <row r="38" spans="1:24" ht="20.100000000000001" customHeight="1">
      <c r="A38" s="11"/>
      <c r="B38" s="11"/>
      <c r="C38" s="293"/>
      <c r="D38" s="256"/>
      <c r="E38" s="284" t="s">
        <v>40</v>
      </c>
      <c r="F38" s="285"/>
      <c r="G38" s="286"/>
      <c r="H38" s="287"/>
      <c r="I38" s="287"/>
      <c r="J38" s="287"/>
      <c r="K38" s="287"/>
      <c r="L38" s="288"/>
    </row>
    <row r="39" spans="1:24" ht="20.100000000000001" customHeight="1">
      <c r="A39" s="11"/>
      <c r="B39" s="11"/>
      <c r="C39" s="293"/>
      <c r="D39" s="256" t="s">
        <v>70</v>
      </c>
      <c r="E39" s="279" t="s">
        <v>71</v>
      </c>
      <c r="F39" s="280"/>
      <c r="G39" s="281"/>
      <c r="H39" s="282"/>
      <c r="I39" s="282"/>
      <c r="J39" s="282"/>
      <c r="K39" s="282"/>
      <c r="L39" s="283"/>
      <c r="N39" s="2" t="s">
        <v>72</v>
      </c>
      <c r="O39" s="2" t="s">
        <v>73</v>
      </c>
      <c r="P39" s="2" t="s">
        <v>21</v>
      </c>
    </row>
    <row r="40" spans="1:24" ht="20.100000000000001" customHeight="1">
      <c r="A40" s="11"/>
      <c r="B40" s="11"/>
      <c r="C40" s="293"/>
      <c r="D40" s="256"/>
      <c r="E40" s="284" t="s">
        <v>40</v>
      </c>
      <c r="F40" s="285"/>
      <c r="G40" s="286"/>
      <c r="H40" s="287"/>
      <c r="I40" s="287"/>
      <c r="J40" s="287"/>
      <c r="K40" s="287"/>
      <c r="L40" s="288"/>
    </row>
    <row r="41" spans="1:24" ht="20.100000000000001" customHeight="1">
      <c r="A41" s="11"/>
      <c r="B41" s="11"/>
      <c r="C41" s="293"/>
      <c r="D41" s="289" t="s">
        <v>74</v>
      </c>
      <c r="E41" s="109" t="s">
        <v>75</v>
      </c>
      <c r="F41" s="109" t="s">
        <v>76</v>
      </c>
      <c r="G41" s="291"/>
      <c r="H41" s="292"/>
      <c r="I41" s="292"/>
      <c r="J41" s="292"/>
      <c r="K41" s="292"/>
      <c r="L41" s="113" t="s">
        <v>17</v>
      </c>
    </row>
    <row r="42" spans="1:24" ht="20.100000000000001" customHeight="1">
      <c r="A42" s="11"/>
      <c r="B42" s="11"/>
      <c r="C42" s="293"/>
      <c r="D42" s="290"/>
      <c r="E42" s="109" t="s">
        <v>77</v>
      </c>
      <c r="F42" s="109" t="s">
        <v>78</v>
      </c>
      <c r="G42" s="291"/>
      <c r="H42" s="292"/>
      <c r="I42" s="292"/>
      <c r="J42" s="292"/>
      <c r="K42" s="292"/>
      <c r="L42" s="113" t="s">
        <v>17</v>
      </c>
    </row>
    <row r="43" spans="1:24" ht="42" customHeight="1">
      <c r="A43" s="11"/>
      <c r="B43" s="11"/>
      <c r="C43" s="290"/>
      <c r="D43" s="110" t="s">
        <v>225</v>
      </c>
      <c r="E43" s="263" t="s">
        <v>79</v>
      </c>
      <c r="F43" s="264"/>
      <c r="G43" s="265"/>
      <c r="H43" s="266"/>
      <c r="I43" s="266"/>
      <c r="J43" s="266"/>
      <c r="K43" s="266"/>
      <c r="L43" s="267"/>
    </row>
    <row r="44" spans="1:24" ht="28.15" customHeight="1">
      <c r="A44" s="11"/>
      <c r="B44" s="12"/>
      <c r="C44" s="268" t="s">
        <v>80</v>
      </c>
      <c r="D44" s="167" t="s">
        <v>81</v>
      </c>
      <c r="E44" s="269" t="s">
        <v>82</v>
      </c>
      <c r="F44" s="263"/>
      <c r="G44" s="270"/>
      <c r="H44" s="271"/>
      <c r="I44" s="272" t="s">
        <v>83</v>
      </c>
      <c r="J44" s="273"/>
      <c r="K44" s="273"/>
      <c r="L44" s="274"/>
    </row>
    <row r="45" spans="1:24" ht="72" customHeight="1">
      <c r="A45" s="12"/>
      <c r="B45" s="14"/>
      <c r="C45" s="268"/>
      <c r="D45" s="167" t="s">
        <v>84</v>
      </c>
      <c r="E45" s="275" t="s">
        <v>85</v>
      </c>
      <c r="F45" s="257"/>
      <c r="G45" s="276"/>
      <c r="H45" s="277"/>
      <c r="I45" s="277"/>
      <c r="J45" s="277"/>
      <c r="K45" s="277"/>
      <c r="L45" s="278"/>
    </row>
    <row r="46" spans="1:24" ht="72" customHeight="1" thickBot="1">
      <c r="A46" s="13"/>
      <c r="B46" s="255" t="s">
        <v>86</v>
      </c>
      <c r="C46" s="256"/>
      <c r="D46" s="168" t="s">
        <v>57</v>
      </c>
      <c r="E46" s="257" t="s">
        <v>87</v>
      </c>
      <c r="F46" s="258"/>
      <c r="G46" s="259"/>
      <c r="H46" s="260"/>
      <c r="I46" s="260"/>
      <c r="J46" s="260"/>
      <c r="K46" s="260"/>
      <c r="L46" s="261"/>
    </row>
    <row r="47" spans="1:24" ht="20.100000000000001" customHeight="1">
      <c r="A47" s="3"/>
      <c r="B47" s="3"/>
      <c r="C47" s="262" t="s">
        <v>88</v>
      </c>
      <c r="D47" s="262"/>
      <c r="E47" s="262"/>
      <c r="F47" s="262"/>
      <c r="G47" s="262"/>
      <c r="H47" s="262"/>
      <c r="I47" s="262"/>
      <c r="J47" s="262"/>
      <c r="K47" s="262"/>
      <c r="L47" s="262"/>
    </row>
    <row r="48" spans="1:24" ht="20.100000000000001" customHeight="1">
      <c r="A48" s="3"/>
      <c r="B48" s="3"/>
      <c r="C48" s="262"/>
      <c r="D48" s="262"/>
      <c r="E48" s="262"/>
      <c r="F48" s="262"/>
      <c r="G48" s="262"/>
      <c r="H48" s="262"/>
      <c r="I48" s="262"/>
      <c r="J48" s="262"/>
      <c r="K48" s="262"/>
      <c r="L48" s="262"/>
    </row>
  </sheetData>
  <sheetProtection algorithmName="SHA-512" hashValue="MGb2U6Zrra5o8rop1OAXwziMpJFPfXJCXVp7i9T3kTMKKhGnqOTNB/ZomeGWcANsPGjpDqfA3iEqMyAJtMlByQ==" saltValue="Yq8ydS8zKPme5VOn1t60PA=="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G1:L1"/>
    <mergeCell ref="G2:L2"/>
    <mergeCell ref="A3:L3"/>
    <mergeCell ref="M3:X3"/>
    <mergeCell ref="A5:C5"/>
    <mergeCell ref="F5:L5"/>
    <mergeCell ref="E11:F11"/>
    <mergeCell ref="G11:H11"/>
    <mergeCell ref="I11:L11"/>
    <mergeCell ref="D12:D13"/>
    <mergeCell ref="E12:F12"/>
    <mergeCell ref="G12:L12"/>
    <mergeCell ref="E13:F13"/>
    <mergeCell ref="G13:L13"/>
    <mergeCell ref="A7:D7"/>
    <mergeCell ref="E7:F7"/>
    <mergeCell ref="G7:L7"/>
    <mergeCell ref="A8:C19"/>
    <mergeCell ref="E8:F8"/>
    <mergeCell ref="G8:L8"/>
    <mergeCell ref="E9:F9"/>
    <mergeCell ref="G9:L9"/>
    <mergeCell ref="E10:F10"/>
    <mergeCell ref="G10:L10"/>
    <mergeCell ref="E16:F16"/>
    <mergeCell ref="G16:L16"/>
    <mergeCell ref="E17:F17"/>
    <mergeCell ref="G17:L17"/>
    <mergeCell ref="E18:F18"/>
    <mergeCell ref="G18:L18"/>
    <mergeCell ref="D14:D15"/>
    <mergeCell ref="E14:F14"/>
    <mergeCell ref="G14:L14"/>
    <mergeCell ref="E15:F15"/>
    <mergeCell ref="G15:H15"/>
    <mergeCell ref="J15:K15"/>
    <mergeCell ref="E23:F23"/>
    <mergeCell ref="G23:H23"/>
    <mergeCell ref="J23:K23"/>
    <mergeCell ref="D24:D25"/>
    <mergeCell ref="E24:F24"/>
    <mergeCell ref="G24:L24"/>
    <mergeCell ref="E25:F25"/>
    <mergeCell ref="G25:L25"/>
    <mergeCell ref="E19:F19"/>
    <mergeCell ref="G19:L19"/>
    <mergeCell ref="E20:F20"/>
    <mergeCell ref="E21:F21"/>
    <mergeCell ref="G21:H21"/>
    <mergeCell ref="I21:L21"/>
    <mergeCell ref="E22:F22"/>
    <mergeCell ref="G22:H22"/>
    <mergeCell ref="J22:K22"/>
    <mergeCell ref="E26:F26"/>
    <mergeCell ref="G26:L26"/>
    <mergeCell ref="E27:F27"/>
    <mergeCell ref="G27:L27"/>
    <mergeCell ref="D28:D29"/>
    <mergeCell ref="E28:F28"/>
    <mergeCell ref="G28:L28"/>
    <mergeCell ref="E29:F29"/>
    <mergeCell ref="G29:L29"/>
    <mergeCell ref="J33:K33"/>
    <mergeCell ref="B34:C35"/>
    <mergeCell ref="E34:F34"/>
    <mergeCell ref="G34:L34"/>
    <mergeCell ref="E35:F35"/>
    <mergeCell ref="G35:L35"/>
    <mergeCell ref="D30:D31"/>
    <mergeCell ref="E30:F30"/>
    <mergeCell ref="G30:L30"/>
    <mergeCell ref="E31:F31"/>
    <mergeCell ref="G31:L31"/>
    <mergeCell ref="D32:D33"/>
    <mergeCell ref="E32:F32"/>
    <mergeCell ref="G32:L32"/>
    <mergeCell ref="E33:F33"/>
    <mergeCell ref="G33:H33"/>
    <mergeCell ref="A20:C33"/>
    <mergeCell ref="E39:F39"/>
    <mergeCell ref="G39:L39"/>
    <mergeCell ref="E40:F40"/>
    <mergeCell ref="G40:L40"/>
    <mergeCell ref="D41:D42"/>
    <mergeCell ref="G41:K41"/>
    <mergeCell ref="G42:K42"/>
    <mergeCell ref="C36:C43"/>
    <mergeCell ref="E36:F36"/>
    <mergeCell ref="G36:H36"/>
    <mergeCell ref="I36:L36"/>
    <mergeCell ref="D37:D38"/>
    <mergeCell ref="E37:F37"/>
    <mergeCell ref="G37:L37"/>
    <mergeCell ref="E38:F38"/>
    <mergeCell ref="G38:L38"/>
    <mergeCell ref="D39:D40"/>
    <mergeCell ref="B46:C46"/>
    <mergeCell ref="E46:F46"/>
    <mergeCell ref="G46:L46"/>
    <mergeCell ref="C47:L47"/>
    <mergeCell ref="C48:L48"/>
    <mergeCell ref="E43:F43"/>
    <mergeCell ref="G43:L43"/>
    <mergeCell ref="C44:C45"/>
    <mergeCell ref="E44:F44"/>
    <mergeCell ref="G44:H44"/>
    <mergeCell ref="I44:L44"/>
    <mergeCell ref="E45:F45"/>
    <mergeCell ref="G45:L45"/>
  </mergeCells>
  <phoneticPr fontId="1"/>
  <conditionalFormatting sqref="G14 G15:L15">
    <cfRule type="expression" dxfId="59" priority="3">
      <formula>AND($G$12=$P$12)</formula>
    </cfRule>
  </conditionalFormatting>
  <conditionalFormatting sqref="G32 G33:L33">
    <cfRule type="expression" dxfId="58" priority="6">
      <formula>$G$30=$P$30</formula>
    </cfRule>
  </conditionalFormatting>
  <conditionalFormatting sqref="G36:I36 G37 G38:L38 G39 G40:L40 G41:G43">
    <cfRule type="expression" dxfId="57" priority="8">
      <formula>$G$35=$O$35</formula>
    </cfRule>
  </conditionalFormatting>
  <conditionalFormatting sqref="G44:I44 G45:L45">
    <cfRule type="expression" dxfId="56" priority="9">
      <formula>$G$35=$N$35</formula>
    </cfRule>
  </conditionalFormatting>
  <conditionalFormatting sqref="G16:L19 G26:L26">
    <cfRule type="expression" dxfId="55" priority="1">
      <formula>OR($G$7=$O$7,$G$7=$P$7,$G$7=$Q$7)</formula>
    </cfRule>
  </conditionalFormatting>
  <conditionalFormatting sqref="G25:L25">
    <cfRule type="expression" dxfId="54" priority="4">
      <formula>OR($G$24=$N$24,$G$24=$O$24,$G$24=$P$24)</formula>
    </cfRule>
  </conditionalFormatting>
  <conditionalFormatting sqref="G27:L29">
    <cfRule type="expression" dxfId="53" priority="2">
      <formula>$G$7=$N$7</formula>
    </cfRule>
  </conditionalFormatting>
  <conditionalFormatting sqref="G29:L29">
    <cfRule type="expression" dxfId="52" priority="5">
      <formula>$G$28=$N$28</formula>
    </cfRule>
  </conditionalFormatting>
  <conditionalFormatting sqref="G38:L38">
    <cfRule type="expression" dxfId="51" priority="10">
      <formula>OR($G$37=$N$37,$G$37=$O$37)</formula>
    </cfRule>
  </conditionalFormatting>
  <conditionalFormatting sqref="G40:L40">
    <cfRule type="expression" dxfId="50" priority="11">
      <formula>OR($G$39=$N$39,$G$39=$O$39)</formula>
    </cfRule>
  </conditionalFormatting>
  <conditionalFormatting sqref="G46:L46">
    <cfRule type="expression" dxfId="49" priority="7">
      <formula>$G$34=$N$34</formula>
    </cfRule>
  </conditionalFormatting>
  <dataValidations count="17">
    <dataValidation type="list" allowBlank="1" showInputMessage="1" showErrorMessage="1" sqref="G16:L19" xr:uid="{AD830D85-858C-4903-98B3-8196C888D772}">
      <formula1>$N$16:$Q$16</formula1>
    </dataValidation>
    <dataValidation type="list" allowBlank="1" showInputMessage="1" showErrorMessage="1" sqref="G9:L9" xr:uid="{5DAA7150-1077-4B8E-80A3-F231178AD781}">
      <formula1>$N$9:$R$9</formula1>
    </dataValidation>
    <dataValidation type="list" allowBlank="1" showInputMessage="1" showErrorMessage="1" sqref="G26:L26" xr:uid="{85A6C727-446A-4082-8097-FFCC76587388}">
      <formula1>$N$26:$P$26</formula1>
    </dataValidation>
    <dataValidation type="list" allowBlank="1" showInputMessage="1" showErrorMessage="1" sqref="G27:L27" xr:uid="{A32D3C2D-B9B1-4E9D-B10A-F9CB5169B03F}">
      <formula1>$N$27:$P$27</formula1>
    </dataValidation>
    <dataValidation type="list" allowBlank="1" showInputMessage="1" showErrorMessage="1" sqref="G43:L43" xr:uid="{FD16E210-D2A2-4A7B-A9C7-36EC4C129545}">
      <formula1>"適合,不適合"</formula1>
    </dataValidation>
    <dataValidation type="list" allowBlank="1" showInputMessage="1" showErrorMessage="1" sqref="G7:L7" xr:uid="{0A3B9280-6609-4D4E-B10D-B41A0BA658A2}">
      <formula1>$N$7:$Q$7</formula1>
    </dataValidation>
    <dataValidation type="list" allowBlank="1" showInputMessage="1" showErrorMessage="1" sqref="G28:L28" xr:uid="{D0974D85-91B5-4677-B286-8034E07214FB}">
      <formula1>$N$28:$O$28</formula1>
    </dataValidation>
    <dataValidation type="list" allowBlank="1" showInputMessage="1" showErrorMessage="1" sqref="G39" xr:uid="{21ABED5C-78CB-46C5-B36A-C57E280BFD84}">
      <formula1>$N$39:$P$39</formula1>
    </dataValidation>
    <dataValidation type="list" allowBlank="1" showInputMessage="1" showErrorMessage="1" sqref="G37" xr:uid="{8F10FBFF-03E2-40E6-BE8B-81B44A3B2FC1}">
      <formula1>$N$37:$P$37</formula1>
    </dataValidation>
    <dataValidation type="whole" allowBlank="1" showInputMessage="1" showErrorMessage="1" sqref="G36:H36 G44:H44" xr:uid="{55C83AB9-1D6E-4AAA-BF5B-9863F85B20F7}">
      <formula1>0</formula1>
      <formula2>9999</formula2>
    </dataValidation>
    <dataValidation type="list" allowBlank="1" showInputMessage="1" showErrorMessage="1" sqref="G35" xr:uid="{831BFD9E-2F10-474A-AC00-FDB46FC224C3}">
      <formula1>$N$35:$P$35</formula1>
    </dataValidation>
    <dataValidation type="list" allowBlank="1" showInputMessage="1" showErrorMessage="1" sqref="G30" xr:uid="{EBE217E0-41A9-4C89-B465-D08608D22E5C}">
      <formula1>$N$30:$P$30</formula1>
    </dataValidation>
    <dataValidation type="list" allowBlank="1" showInputMessage="1" showErrorMessage="1" sqref="G32" xr:uid="{2800C7DE-5CE6-41B5-9595-E38944A58E0A}">
      <formula1>$N$32:$O$32</formula1>
    </dataValidation>
    <dataValidation type="list" allowBlank="1" showInputMessage="1" showErrorMessage="1" sqref="G12" xr:uid="{785AA359-61EE-40C4-AC11-E239F33A7543}">
      <formula1>$N$12:$P$12</formula1>
    </dataValidation>
    <dataValidation type="list" allowBlank="1" showInputMessage="1" showErrorMessage="1" sqref="G14" xr:uid="{A253D08D-94F3-4460-B1F9-7AFE22EEC669}">
      <formula1>$N$14:$O$14</formula1>
    </dataValidation>
    <dataValidation type="list" allowBlank="1" showInputMessage="1" showErrorMessage="1" sqref="G24" xr:uid="{556BCF69-B60A-4D66-A206-4D57CF1A1F27}">
      <formula1>$N$24:$Q$24</formula1>
    </dataValidation>
    <dataValidation type="list" allowBlank="1" showInputMessage="1" showErrorMessage="1" sqref="G34" xr:uid="{F194CB95-5AC9-430F-BC1E-17BC752320D0}">
      <formula1>$N$34:$O$34</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F65E-C365-4C9F-A4F7-072A01814BA2}">
  <sheetPr>
    <pageSetUpPr fitToPage="1"/>
  </sheetPr>
  <dimension ref="A1:AC48"/>
  <sheetViews>
    <sheetView view="pageBreakPreview" zoomScaleNormal="100" zoomScaleSheetLayoutView="100" workbookViewId="0"/>
  </sheetViews>
  <sheetFormatPr defaultColWidth="8.875" defaultRowHeight="15.75"/>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62" t="s">
        <v>0</v>
      </c>
      <c r="H1" s="362"/>
      <c r="I1" s="362"/>
      <c r="J1" s="362"/>
      <c r="K1" s="362"/>
      <c r="L1" s="362"/>
    </row>
    <row r="2" spans="1:24" ht="16.5">
      <c r="A2" s="3"/>
      <c r="B2" s="3"/>
      <c r="C2" s="3"/>
      <c r="D2" s="3"/>
      <c r="E2" s="3"/>
      <c r="F2" s="3"/>
      <c r="G2" s="363" t="s">
        <v>212</v>
      </c>
      <c r="H2" s="363"/>
      <c r="I2" s="363"/>
      <c r="J2" s="363"/>
      <c r="K2" s="363"/>
      <c r="L2" s="363"/>
    </row>
    <row r="3" spans="1:24" ht="20.100000000000001" customHeight="1">
      <c r="A3" s="364" t="s">
        <v>1</v>
      </c>
      <c r="B3" s="364"/>
      <c r="C3" s="364"/>
      <c r="D3" s="364"/>
      <c r="E3" s="364"/>
      <c r="F3" s="364"/>
      <c r="G3" s="364"/>
      <c r="H3" s="364"/>
      <c r="I3" s="364"/>
      <c r="J3" s="364"/>
      <c r="K3" s="364"/>
      <c r="L3" s="364"/>
      <c r="M3" s="364"/>
      <c r="N3" s="364"/>
      <c r="O3" s="364"/>
      <c r="P3" s="364"/>
      <c r="Q3" s="364"/>
      <c r="R3" s="364"/>
      <c r="S3" s="364"/>
      <c r="T3" s="364"/>
      <c r="U3" s="364"/>
      <c r="V3" s="364"/>
      <c r="W3" s="364"/>
      <c r="X3" s="364"/>
    </row>
    <row r="4" spans="1:24" ht="8.1" customHeight="1" thickBot="1">
      <c r="A4" s="7"/>
      <c r="B4" s="7"/>
      <c r="C4" s="7"/>
      <c r="D4" s="7"/>
      <c r="E4" s="7"/>
      <c r="F4" s="7"/>
      <c r="G4" s="7"/>
      <c r="H4" s="7"/>
      <c r="I4" s="7"/>
      <c r="J4" s="7"/>
      <c r="K4" s="7"/>
      <c r="L4" s="7"/>
    </row>
    <row r="5" spans="1:24" ht="24" customHeight="1" thickBot="1">
      <c r="A5" s="354" t="s">
        <v>2</v>
      </c>
      <c r="B5" s="355"/>
      <c r="C5" s="355"/>
      <c r="D5" s="8">
        <v>7</v>
      </c>
      <c r="E5" s="16" t="s">
        <v>3</v>
      </c>
      <c r="F5" s="365"/>
      <c r="G5" s="366"/>
      <c r="H5" s="366"/>
      <c r="I5" s="366"/>
      <c r="J5" s="366"/>
      <c r="K5" s="366"/>
      <c r="L5" s="367"/>
      <c r="M5" s="9"/>
    </row>
    <row r="6" spans="1:24" ht="8.1" customHeight="1" thickBot="1">
      <c r="A6" s="7"/>
      <c r="B6" s="7"/>
      <c r="C6" s="7"/>
      <c r="D6" s="7"/>
      <c r="E6" s="7"/>
      <c r="F6" s="7"/>
      <c r="G6" s="58"/>
      <c r="H6" s="58"/>
      <c r="I6" s="7"/>
      <c r="J6" s="7"/>
      <c r="K6" s="7"/>
      <c r="L6" s="7"/>
    </row>
    <row r="7" spans="1:24" ht="24" customHeight="1">
      <c r="A7" s="354" t="s">
        <v>4</v>
      </c>
      <c r="B7" s="355"/>
      <c r="C7" s="355"/>
      <c r="D7" s="256"/>
      <c r="E7" s="269" t="s">
        <v>5</v>
      </c>
      <c r="F7" s="263"/>
      <c r="G7" s="356"/>
      <c r="H7" s="357"/>
      <c r="I7" s="357"/>
      <c r="J7" s="357"/>
      <c r="K7" s="357"/>
      <c r="L7" s="358"/>
      <c r="N7" s="2" t="s">
        <v>6</v>
      </c>
      <c r="O7" s="2" t="s">
        <v>7</v>
      </c>
      <c r="P7" s="2" t="s">
        <v>8</v>
      </c>
      <c r="Q7" s="2" t="s">
        <v>9</v>
      </c>
    </row>
    <row r="8" spans="1:24" ht="24" customHeight="1">
      <c r="A8" s="337" t="s">
        <v>10</v>
      </c>
      <c r="B8" s="338"/>
      <c r="C8" s="302"/>
      <c r="D8" s="167" t="s">
        <v>11</v>
      </c>
      <c r="E8" s="275" t="s">
        <v>12</v>
      </c>
      <c r="F8" s="263"/>
      <c r="G8" s="331"/>
      <c r="H8" s="332"/>
      <c r="I8" s="332"/>
      <c r="J8" s="332"/>
      <c r="K8" s="332"/>
      <c r="L8" s="333"/>
      <c r="U8" s="5"/>
      <c r="V8" s="5"/>
      <c r="W8" s="5"/>
      <c r="X8" s="5"/>
    </row>
    <row r="9" spans="1:24" ht="24" customHeight="1">
      <c r="A9" s="303"/>
      <c r="B9" s="339"/>
      <c r="C9" s="304"/>
      <c r="D9" s="167" t="s">
        <v>188</v>
      </c>
      <c r="E9" s="275" t="s">
        <v>189</v>
      </c>
      <c r="F9" s="257"/>
      <c r="G9" s="359"/>
      <c r="H9" s="360"/>
      <c r="I9" s="360"/>
      <c r="J9" s="360"/>
      <c r="K9" s="360"/>
      <c r="L9" s="361"/>
      <c r="N9" s="2" t="s">
        <v>190</v>
      </c>
      <c r="O9" s="2" t="s">
        <v>191</v>
      </c>
      <c r="P9" s="2" t="s">
        <v>192</v>
      </c>
      <c r="Q9" s="2" t="s">
        <v>193</v>
      </c>
      <c r="R9" s="2" t="s">
        <v>21</v>
      </c>
      <c r="U9" s="5"/>
      <c r="V9" s="5"/>
      <c r="W9" s="5"/>
      <c r="X9" s="5"/>
    </row>
    <row r="10" spans="1:24" ht="24" customHeight="1">
      <c r="A10" s="303"/>
      <c r="B10" s="339"/>
      <c r="C10" s="304"/>
      <c r="D10" s="167" t="s">
        <v>13</v>
      </c>
      <c r="E10" s="275" t="s">
        <v>14</v>
      </c>
      <c r="F10" s="257"/>
      <c r="G10" s="359"/>
      <c r="H10" s="360"/>
      <c r="I10" s="360"/>
      <c r="J10" s="360"/>
      <c r="K10" s="360"/>
      <c r="L10" s="361"/>
      <c r="U10" s="5"/>
      <c r="V10" s="5"/>
      <c r="W10" s="5"/>
      <c r="X10" s="5"/>
    </row>
    <row r="11" spans="1:24" ht="24" customHeight="1">
      <c r="A11" s="303"/>
      <c r="B11" s="339"/>
      <c r="C11" s="304"/>
      <c r="D11" s="167" t="s">
        <v>15</v>
      </c>
      <c r="E11" s="269" t="s">
        <v>16</v>
      </c>
      <c r="F11" s="263"/>
      <c r="G11" s="340"/>
      <c r="H11" s="341"/>
      <c r="I11" s="351" t="s">
        <v>17</v>
      </c>
      <c r="J11" s="352"/>
      <c r="K11" s="352"/>
      <c r="L11" s="353"/>
      <c r="U11" s="5"/>
      <c r="V11" s="5"/>
      <c r="W11" s="5"/>
      <c r="X11" s="5"/>
    </row>
    <row r="12" spans="1:24" ht="20.100000000000001" customHeight="1">
      <c r="A12" s="303"/>
      <c r="B12" s="339"/>
      <c r="C12" s="304"/>
      <c r="D12" s="308" t="s">
        <v>194</v>
      </c>
      <c r="E12" s="279" t="s">
        <v>18</v>
      </c>
      <c r="F12" s="280"/>
      <c r="G12" s="328"/>
      <c r="H12" s="329"/>
      <c r="I12" s="329"/>
      <c r="J12" s="329"/>
      <c r="K12" s="329"/>
      <c r="L12" s="330"/>
      <c r="N12" s="2" t="s">
        <v>19</v>
      </c>
      <c r="O12" s="2" t="s">
        <v>20</v>
      </c>
      <c r="P12" s="2" t="s">
        <v>21</v>
      </c>
    </row>
    <row r="13" spans="1:24" ht="20.100000000000001" customHeight="1">
      <c r="A13" s="303"/>
      <c r="B13" s="339"/>
      <c r="C13" s="304"/>
      <c r="D13" s="268"/>
      <c r="E13" s="284" t="str">
        <f>"（"&amp;IF($G12=$N12,"土地の所有者",IF($G12=$O12,"土地の所有者",IF($G12="","土地の所有者、その他の内容","その他の内容")))&amp;"）"</f>
        <v>（土地の所有者、その他の内容）</v>
      </c>
      <c r="F13" s="285"/>
      <c r="G13" s="286"/>
      <c r="H13" s="287"/>
      <c r="I13" s="287"/>
      <c r="J13" s="287"/>
      <c r="K13" s="287"/>
      <c r="L13" s="288"/>
    </row>
    <row r="14" spans="1:24" ht="20.100000000000001" customHeight="1">
      <c r="A14" s="303"/>
      <c r="B14" s="339"/>
      <c r="C14" s="304"/>
      <c r="D14" s="268" t="s">
        <v>22</v>
      </c>
      <c r="E14" s="279" t="str">
        <f>IF($G12=$N12,"[取得済み,取得予定]",IF($G12=$O12,"[借地契約済み,借地契約予定]","[取得済み,取得予定,借地契約済み,借地契約予定]"))&amp;"　から選択"</f>
        <v>[取得済み,取得予定,借地契約済み,借地契約予定]　から選択</v>
      </c>
      <c r="F14" s="280"/>
      <c r="G14" s="281"/>
      <c r="H14" s="282"/>
      <c r="I14" s="282"/>
      <c r="J14" s="282"/>
      <c r="K14" s="282"/>
      <c r="L14" s="283"/>
      <c r="N14" s="2" t="str">
        <f>IF($G12=$N12,"取得済み",IF($G12=$O12,"借地契約済み",""))</f>
        <v/>
      </c>
      <c r="O14" s="2" t="str">
        <f>IF($G12=$N12,"取得予定",IF($G12=$O12,"借地契約予定",""))</f>
        <v/>
      </c>
    </row>
    <row r="15" spans="1:24" ht="20.100000000000001" customHeight="1">
      <c r="A15" s="303"/>
      <c r="B15" s="339"/>
      <c r="C15" s="304"/>
      <c r="D15" s="268"/>
      <c r="E15" s="284"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285"/>
      <c r="G15" s="348"/>
      <c r="H15" s="349"/>
      <c r="I15" s="17" t="s">
        <v>23</v>
      </c>
      <c r="J15" s="350"/>
      <c r="K15" s="349"/>
      <c r="L15" s="18" t="s">
        <v>24</v>
      </c>
    </row>
    <row r="16" spans="1:24" ht="36">
      <c r="A16" s="303"/>
      <c r="B16" s="339"/>
      <c r="C16" s="304"/>
      <c r="D16" s="110" t="s">
        <v>195</v>
      </c>
      <c r="E16" s="257" t="s">
        <v>196</v>
      </c>
      <c r="F16" s="264"/>
      <c r="G16" s="334"/>
      <c r="H16" s="335"/>
      <c r="I16" s="335"/>
      <c r="J16" s="335"/>
      <c r="K16" s="335"/>
      <c r="L16" s="336"/>
      <c r="N16" s="2" t="s">
        <v>181</v>
      </c>
      <c r="O16" s="2" t="s">
        <v>197</v>
      </c>
      <c r="P16" s="2" t="s">
        <v>198</v>
      </c>
      <c r="Q16" s="2" t="s">
        <v>199</v>
      </c>
    </row>
    <row r="17" spans="1:29" ht="36">
      <c r="A17" s="303"/>
      <c r="B17" s="339"/>
      <c r="C17" s="304"/>
      <c r="D17" s="110" t="s">
        <v>200</v>
      </c>
      <c r="E17" s="257" t="s">
        <v>196</v>
      </c>
      <c r="F17" s="264"/>
      <c r="G17" s="334"/>
      <c r="H17" s="335"/>
      <c r="I17" s="335"/>
      <c r="J17" s="335"/>
      <c r="K17" s="335"/>
      <c r="L17" s="336"/>
      <c r="N17" s="2" t="s">
        <v>181</v>
      </c>
      <c r="O17" s="2" t="s">
        <v>197</v>
      </c>
      <c r="P17" s="2" t="s">
        <v>198</v>
      </c>
      <c r="Q17" s="2" t="s">
        <v>199</v>
      </c>
    </row>
    <row r="18" spans="1:29" ht="84">
      <c r="A18" s="303"/>
      <c r="B18" s="339"/>
      <c r="C18" s="304"/>
      <c r="D18" s="110" t="s">
        <v>201</v>
      </c>
      <c r="E18" s="257" t="s">
        <v>196</v>
      </c>
      <c r="F18" s="264"/>
      <c r="G18" s="334"/>
      <c r="H18" s="335"/>
      <c r="I18" s="335"/>
      <c r="J18" s="335"/>
      <c r="K18" s="335"/>
      <c r="L18" s="336"/>
      <c r="N18" s="2" t="s">
        <v>181</v>
      </c>
      <c r="O18" s="2" t="s">
        <v>197</v>
      </c>
      <c r="P18" s="2" t="s">
        <v>198</v>
      </c>
      <c r="Q18" s="2" t="s">
        <v>199</v>
      </c>
    </row>
    <row r="19" spans="1:29" ht="72">
      <c r="A19" s="303"/>
      <c r="B19" s="339"/>
      <c r="C19" s="304"/>
      <c r="D19" s="110" t="s">
        <v>202</v>
      </c>
      <c r="E19" s="257" t="s">
        <v>196</v>
      </c>
      <c r="F19" s="264"/>
      <c r="G19" s="334"/>
      <c r="H19" s="335"/>
      <c r="I19" s="335"/>
      <c r="J19" s="335"/>
      <c r="K19" s="335"/>
      <c r="L19" s="336"/>
      <c r="N19" s="2" t="s">
        <v>181</v>
      </c>
      <c r="O19" s="2" t="s">
        <v>197</v>
      </c>
      <c r="P19" s="2" t="s">
        <v>198</v>
      </c>
      <c r="Q19" s="2" t="s">
        <v>199</v>
      </c>
    </row>
    <row r="20" spans="1:29" ht="20.100000000000001" customHeight="1">
      <c r="A20" s="337" t="s">
        <v>25</v>
      </c>
      <c r="B20" s="338"/>
      <c r="C20" s="302"/>
      <c r="D20" s="167" t="s">
        <v>26</v>
      </c>
      <c r="E20" s="269" t="s">
        <v>27</v>
      </c>
      <c r="F20" s="263"/>
      <c r="G20" s="59" t="s">
        <v>28</v>
      </c>
      <c r="H20" s="45"/>
      <c r="I20" s="52" t="s">
        <v>29</v>
      </c>
      <c r="J20" s="53" t="s">
        <v>30</v>
      </c>
      <c r="K20" s="54"/>
      <c r="L20" s="55" t="s">
        <v>29</v>
      </c>
    </row>
    <row r="21" spans="1:29" ht="20.100000000000001" customHeight="1">
      <c r="A21" s="303"/>
      <c r="B21" s="339"/>
      <c r="C21" s="304"/>
      <c r="D21" s="167" t="s">
        <v>31</v>
      </c>
      <c r="E21" s="269" t="s">
        <v>32</v>
      </c>
      <c r="F21" s="263"/>
      <c r="G21" s="340"/>
      <c r="H21" s="341"/>
      <c r="I21" s="342" t="s">
        <v>17</v>
      </c>
      <c r="J21" s="343"/>
      <c r="K21" s="343"/>
      <c r="L21" s="344"/>
      <c r="U21" s="5"/>
      <c r="V21" s="5"/>
      <c r="W21" s="5"/>
      <c r="X21" s="5"/>
    </row>
    <row r="22" spans="1:29" ht="20.100000000000001" customHeight="1">
      <c r="A22" s="303"/>
      <c r="B22" s="339"/>
      <c r="C22" s="304"/>
      <c r="D22" s="167" t="str">
        <f>"着工"&amp;IF($G$7&lt;&gt;$N$7,"","（予定）")&amp;"年月"&amp;IF(OR($G$7=$O$7,$G$7=$P$7),"（当初）","")</f>
        <v>着工年月</v>
      </c>
      <c r="E22" s="345" t="s">
        <v>33</v>
      </c>
      <c r="F22" s="263"/>
      <c r="G22" s="270"/>
      <c r="H22" s="271"/>
      <c r="I22" s="50" t="s">
        <v>23</v>
      </c>
      <c r="J22" s="346"/>
      <c r="K22" s="347"/>
      <c r="L22" s="20" t="s">
        <v>24</v>
      </c>
      <c r="U22" s="5"/>
      <c r="V22" s="5"/>
      <c r="W22" s="5"/>
      <c r="X22" s="5"/>
    </row>
    <row r="23" spans="1:29" ht="20.100000000000001" customHeight="1">
      <c r="A23" s="303"/>
      <c r="B23" s="339"/>
      <c r="C23" s="304"/>
      <c r="D23" s="167" t="str">
        <f>"竣工"&amp;IF($G$7&lt;&gt;$N$7,"","（予定）")&amp;"年月"&amp;IF(OR($G$7=$O$7,$G$7=$P$7),"（当初）","")</f>
        <v>竣工年月</v>
      </c>
      <c r="E23" s="284" t="s">
        <v>33</v>
      </c>
      <c r="F23" s="285"/>
      <c r="G23" s="294"/>
      <c r="H23" s="295"/>
      <c r="I23" s="19" t="s">
        <v>23</v>
      </c>
      <c r="J23" s="326"/>
      <c r="K23" s="327"/>
      <c r="L23" s="51" t="s">
        <v>24</v>
      </c>
      <c r="U23" s="5"/>
      <c r="V23" s="5"/>
      <c r="W23" s="5"/>
      <c r="X23" s="5"/>
    </row>
    <row r="24" spans="1:29" ht="20.100000000000001" customHeight="1">
      <c r="A24" s="303"/>
      <c r="B24" s="339"/>
      <c r="C24" s="304"/>
      <c r="D24" s="268" t="s">
        <v>34</v>
      </c>
      <c r="E24" s="279" t="s">
        <v>35</v>
      </c>
      <c r="F24" s="280"/>
      <c r="G24" s="328"/>
      <c r="H24" s="329"/>
      <c r="I24" s="329"/>
      <c r="J24" s="329"/>
      <c r="K24" s="329"/>
      <c r="L24" s="330"/>
      <c r="N24" s="2" t="s">
        <v>36</v>
      </c>
      <c r="O24" s="2" t="s">
        <v>37</v>
      </c>
      <c r="P24" s="2" t="s">
        <v>38</v>
      </c>
      <c r="Q24" s="2" t="s">
        <v>39</v>
      </c>
    </row>
    <row r="25" spans="1:29" ht="20.100000000000001" customHeight="1">
      <c r="A25" s="303"/>
      <c r="B25" s="339"/>
      <c r="C25" s="304"/>
      <c r="D25" s="268"/>
      <c r="E25" s="284" t="s">
        <v>40</v>
      </c>
      <c r="F25" s="285"/>
      <c r="G25" s="331"/>
      <c r="H25" s="332"/>
      <c r="I25" s="332"/>
      <c r="J25" s="332"/>
      <c r="K25" s="332"/>
      <c r="L25" s="333"/>
    </row>
    <row r="26" spans="1:29" ht="39" customHeight="1">
      <c r="A26" s="303"/>
      <c r="B26" s="339"/>
      <c r="C26" s="304"/>
      <c r="D26" s="110" t="s">
        <v>220</v>
      </c>
      <c r="E26" s="257" t="s">
        <v>221</v>
      </c>
      <c r="F26" s="264"/>
      <c r="G26" s="311"/>
      <c r="H26" s="312"/>
      <c r="I26" s="312"/>
      <c r="J26" s="312"/>
      <c r="K26" s="312"/>
      <c r="L26" s="313"/>
      <c r="N26" s="2" t="s">
        <v>222</v>
      </c>
      <c r="O26" s="2" t="s">
        <v>223</v>
      </c>
      <c r="P26" s="2" t="s">
        <v>224</v>
      </c>
      <c r="U26" s="1"/>
      <c r="V26" s="1"/>
      <c r="W26" s="1"/>
      <c r="X26" s="1"/>
      <c r="Y26" s="1"/>
      <c r="Z26" s="1"/>
      <c r="AA26" s="1"/>
      <c r="AB26" s="1"/>
      <c r="AC26" s="1"/>
    </row>
    <row r="27" spans="1:29" ht="32.1" customHeight="1">
      <c r="A27" s="303"/>
      <c r="B27" s="339"/>
      <c r="C27" s="304"/>
      <c r="D27" s="10" t="s">
        <v>41</v>
      </c>
      <c r="E27" s="275" t="s">
        <v>168</v>
      </c>
      <c r="F27" s="257"/>
      <c r="G27" s="314"/>
      <c r="H27" s="315"/>
      <c r="I27" s="315"/>
      <c r="J27" s="315"/>
      <c r="K27" s="315"/>
      <c r="L27" s="316"/>
      <c r="N27" s="2" t="s">
        <v>42</v>
      </c>
      <c r="O27" s="2" t="s">
        <v>43</v>
      </c>
      <c r="P27" s="2" t="s">
        <v>169</v>
      </c>
      <c r="U27" s="1"/>
      <c r="V27" s="1"/>
      <c r="W27" s="1"/>
      <c r="X27" s="1"/>
      <c r="Y27" s="1"/>
      <c r="Z27" s="1"/>
      <c r="AA27" s="1"/>
      <c r="AB27" s="1"/>
      <c r="AC27" s="1"/>
    </row>
    <row r="28" spans="1:29" ht="20.100000000000001" customHeight="1">
      <c r="A28" s="303"/>
      <c r="B28" s="339"/>
      <c r="C28" s="304"/>
      <c r="D28" s="317" t="s">
        <v>44</v>
      </c>
      <c r="E28" s="319" t="s">
        <v>45</v>
      </c>
      <c r="F28" s="320"/>
      <c r="G28" s="321"/>
      <c r="H28" s="322"/>
      <c r="I28" s="322"/>
      <c r="J28" s="322"/>
      <c r="K28" s="322"/>
      <c r="L28" s="323"/>
      <c r="N28" s="2" t="s">
        <v>46</v>
      </c>
      <c r="O28" s="2" t="s">
        <v>47</v>
      </c>
      <c r="U28" s="1"/>
      <c r="V28" s="1"/>
      <c r="W28" s="1"/>
      <c r="X28" s="1"/>
      <c r="Y28" s="1"/>
      <c r="Z28" s="1"/>
      <c r="AA28" s="1"/>
      <c r="AB28" s="1"/>
      <c r="AC28" s="1"/>
    </row>
    <row r="29" spans="1:29" ht="20.100000000000001" customHeight="1">
      <c r="A29" s="303"/>
      <c r="B29" s="339"/>
      <c r="C29" s="304"/>
      <c r="D29" s="318"/>
      <c r="E29" s="324" t="s">
        <v>48</v>
      </c>
      <c r="F29" s="325"/>
      <c r="G29" s="286"/>
      <c r="H29" s="287"/>
      <c r="I29" s="287"/>
      <c r="J29" s="287"/>
      <c r="K29" s="287"/>
      <c r="L29" s="288"/>
      <c r="U29" s="1"/>
      <c r="V29" s="1"/>
      <c r="W29" s="1"/>
      <c r="X29" s="1"/>
      <c r="Y29" s="1"/>
      <c r="Z29" s="1"/>
      <c r="AA29" s="1"/>
      <c r="AB29" s="1"/>
      <c r="AC29" s="1"/>
    </row>
    <row r="30" spans="1:29" ht="20.100000000000001" customHeight="1">
      <c r="A30" s="303"/>
      <c r="B30" s="339"/>
      <c r="C30" s="304"/>
      <c r="D30" s="308" t="s">
        <v>194</v>
      </c>
      <c r="E30" s="279" t="s">
        <v>49</v>
      </c>
      <c r="F30" s="280"/>
      <c r="G30" s="281"/>
      <c r="H30" s="282"/>
      <c r="I30" s="282"/>
      <c r="J30" s="282"/>
      <c r="K30" s="282"/>
      <c r="L30" s="283"/>
      <c r="N30" s="2" t="s">
        <v>50</v>
      </c>
      <c r="O30" s="2" t="s">
        <v>51</v>
      </c>
      <c r="P30" s="60" t="s">
        <v>39</v>
      </c>
      <c r="U30" s="1"/>
      <c r="V30" s="1"/>
      <c r="W30" s="1"/>
      <c r="X30" s="1"/>
      <c r="Y30" s="1"/>
      <c r="Z30" s="1"/>
      <c r="AA30" s="1"/>
      <c r="AB30" s="1"/>
      <c r="AC30" s="1"/>
    </row>
    <row r="31" spans="1:29" ht="20.100000000000001" customHeight="1">
      <c r="A31" s="303"/>
      <c r="B31" s="339"/>
      <c r="C31" s="304"/>
      <c r="D31" s="268"/>
      <c r="E31" s="284" t="str">
        <f>"（"&amp;IF($G30=$N30,"建物の所有者",IF($G30=$O30,"建物の所有者",IF($G30="","建物の所有者、その他の内容","その他の内容")))&amp;"）"</f>
        <v>（建物の所有者、その他の内容）</v>
      </c>
      <c r="F31" s="285"/>
      <c r="G31" s="286"/>
      <c r="H31" s="287"/>
      <c r="I31" s="287"/>
      <c r="J31" s="287"/>
      <c r="K31" s="287"/>
      <c r="L31" s="288"/>
    </row>
    <row r="32" spans="1:29" ht="20.100000000000001" customHeight="1">
      <c r="A32" s="303"/>
      <c r="B32" s="339"/>
      <c r="C32" s="304"/>
      <c r="D32" s="268" t="s">
        <v>22</v>
      </c>
      <c r="E32" s="279" t="str">
        <f>IF($G30=$N30,"[取得済み,取得予定]",IF($G30=$O30,"[賃貸借契約済み,賃貸借契約予定]","[取得済み,取得予定,賃貸借契約済み,賃貸借契約予定]"))&amp;"　から選択"</f>
        <v>[取得済み,取得予定,賃貸借契約済み,賃貸借契約予定]　から選択</v>
      </c>
      <c r="F32" s="280"/>
      <c r="G32" s="281"/>
      <c r="H32" s="282"/>
      <c r="I32" s="282"/>
      <c r="J32" s="282"/>
      <c r="K32" s="282"/>
      <c r="L32" s="283"/>
      <c r="N32" s="2" t="str">
        <f>IF($G30=$N30,"取得済み",IF($G30=$O30,"賃貸借契約済み",""))</f>
        <v/>
      </c>
      <c r="O32" s="2" t="str">
        <f>IF($G30=$N30,"取得予定",IF($G30=$O30,"賃貸借契約予定",""))</f>
        <v/>
      </c>
    </row>
    <row r="33" spans="1:24" ht="20.100000000000001" customHeight="1">
      <c r="A33" s="303"/>
      <c r="B33" s="339"/>
      <c r="C33" s="304"/>
      <c r="D33" s="268"/>
      <c r="E33" s="284"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285"/>
      <c r="G33" s="309"/>
      <c r="H33" s="310"/>
      <c r="I33" s="56" t="s">
        <v>23</v>
      </c>
      <c r="J33" s="299"/>
      <c r="K33" s="300"/>
      <c r="L33" s="57" t="s">
        <v>24</v>
      </c>
    </row>
    <row r="34" spans="1:24" ht="20.100000000000001" customHeight="1">
      <c r="A34" s="11"/>
      <c r="B34" s="301" t="s">
        <v>52</v>
      </c>
      <c r="C34" s="302"/>
      <c r="D34" s="167" t="s">
        <v>53</v>
      </c>
      <c r="E34" s="269" t="s">
        <v>54</v>
      </c>
      <c r="F34" s="263"/>
      <c r="G34" s="305"/>
      <c r="H34" s="306"/>
      <c r="I34" s="306"/>
      <c r="J34" s="306"/>
      <c r="K34" s="306"/>
      <c r="L34" s="307"/>
      <c r="N34" s="2" t="s">
        <v>55</v>
      </c>
      <c r="O34" s="2" t="s">
        <v>56</v>
      </c>
      <c r="U34" s="5"/>
      <c r="V34" s="5"/>
      <c r="W34" s="5"/>
      <c r="X34" s="5"/>
    </row>
    <row r="35" spans="1:24" ht="20.100000000000001" customHeight="1">
      <c r="A35" s="11"/>
      <c r="B35" s="303"/>
      <c r="C35" s="304"/>
      <c r="D35" s="167" t="s">
        <v>57</v>
      </c>
      <c r="E35" s="269" t="s">
        <v>58</v>
      </c>
      <c r="F35" s="263"/>
      <c r="G35" s="305"/>
      <c r="H35" s="306"/>
      <c r="I35" s="306"/>
      <c r="J35" s="306"/>
      <c r="K35" s="306"/>
      <c r="L35" s="307"/>
      <c r="N35" s="15" t="s">
        <v>59</v>
      </c>
      <c r="O35" s="15" t="s">
        <v>60</v>
      </c>
      <c r="P35" s="2" t="s">
        <v>61</v>
      </c>
      <c r="U35" s="5"/>
      <c r="V35" s="5"/>
      <c r="W35" s="5"/>
      <c r="X35" s="5"/>
    </row>
    <row r="36" spans="1:24" ht="28.15" customHeight="1">
      <c r="A36" s="11"/>
      <c r="B36" s="11"/>
      <c r="C36" s="289" t="s">
        <v>62</v>
      </c>
      <c r="D36" s="167" t="s">
        <v>63</v>
      </c>
      <c r="E36" s="269" t="s">
        <v>64</v>
      </c>
      <c r="F36" s="263"/>
      <c r="G36" s="294"/>
      <c r="H36" s="295"/>
      <c r="I36" s="296" t="s">
        <v>65</v>
      </c>
      <c r="J36" s="297"/>
      <c r="K36" s="297"/>
      <c r="L36" s="298"/>
    </row>
    <row r="37" spans="1:24" ht="20.100000000000001" customHeight="1">
      <c r="A37" s="11"/>
      <c r="B37" s="11"/>
      <c r="C37" s="293"/>
      <c r="D37" s="256" t="s">
        <v>66</v>
      </c>
      <c r="E37" s="279" t="s">
        <v>67</v>
      </c>
      <c r="F37" s="280"/>
      <c r="G37" s="281"/>
      <c r="H37" s="282"/>
      <c r="I37" s="282"/>
      <c r="J37" s="282"/>
      <c r="K37" s="282"/>
      <c r="L37" s="283"/>
      <c r="N37" s="2" t="s">
        <v>68</v>
      </c>
      <c r="O37" s="2" t="s">
        <v>69</v>
      </c>
      <c r="P37" s="2" t="s">
        <v>21</v>
      </c>
    </row>
    <row r="38" spans="1:24" ht="20.100000000000001" customHeight="1">
      <c r="A38" s="11"/>
      <c r="B38" s="11"/>
      <c r="C38" s="293"/>
      <c r="D38" s="256"/>
      <c r="E38" s="284" t="s">
        <v>40</v>
      </c>
      <c r="F38" s="285"/>
      <c r="G38" s="286"/>
      <c r="H38" s="287"/>
      <c r="I38" s="287"/>
      <c r="J38" s="287"/>
      <c r="K38" s="287"/>
      <c r="L38" s="288"/>
    </row>
    <row r="39" spans="1:24" ht="20.100000000000001" customHeight="1">
      <c r="A39" s="11"/>
      <c r="B39" s="11"/>
      <c r="C39" s="293"/>
      <c r="D39" s="256" t="s">
        <v>70</v>
      </c>
      <c r="E39" s="279" t="s">
        <v>71</v>
      </c>
      <c r="F39" s="280"/>
      <c r="G39" s="281"/>
      <c r="H39" s="282"/>
      <c r="I39" s="282"/>
      <c r="J39" s="282"/>
      <c r="K39" s="282"/>
      <c r="L39" s="283"/>
      <c r="N39" s="2" t="s">
        <v>72</v>
      </c>
      <c r="O39" s="2" t="s">
        <v>73</v>
      </c>
      <c r="P39" s="2" t="s">
        <v>21</v>
      </c>
    </row>
    <row r="40" spans="1:24" ht="20.100000000000001" customHeight="1">
      <c r="A40" s="11"/>
      <c r="B40" s="11"/>
      <c r="C40" s="293"/>
      <c r="D40" s="256"/>
      <c r="E40" s="284" t="s">
        <v>40</v>
      </c>
      <c r="F40" s="285"/>
      <c r="G40" s="286"/>
      <c r="H40" s="287"/>
      <c r="I40" s="287"/>
      <c r="J40" s="287"/>
      <c r="K40" s="287"/>
      <c r="L40" s="288"/>
    </row>
    <row r="41" spans="1:24" ht="20.100000000000001" customHeight="1">
      <c r="A41" s="11"/>
      <c r="B41" s="11"/>
      <c r="C41" s="293"/>
      <c r="D41" s="289" t="s">
        <v>74</v>
      </c>
      <c r="E41" s="109" t="s">
        <v>75</v>
      </c>
      <c r="F41" s="109" t="s">
        <v>76</v>
      </c>
      <c r="G41" s="291"/>
      <c r="H41" s="292"/>
      <c r="I41" s="292"/>
      <c r="J41" s="292"/>
      <c r="K41" s="292"/>
      <c r="L41" s="113" t="s">
        <v>17</v>
      </c>
    </row>
    <row r="42" spans="1:24" ht="20.100000000000001" customHeight="1">
      <c r="A42" s="11"/>
      <c r="B42" s="11"/>
      <c r="C42" s="293"/>
      <c r="D42" s="290"/>
      <c r="E42" s="109" t="s">
        <v>77</v>
      </c>
      <c r="F42" s="109" t="s">
        <v>78</v>
      </c>
      <c r="G42" s="291"/>
      <c r="H42" s="292"/>
      <c r="I42" s="292"/>
      <c r="J42" s="292"/>
      <c r="K42" s="292"/>
      <c r="L42" s="113" t="s">
        <v>17</v>
      </c>
    </row>
    <row r="43" spans="1:24" ht="42" customHeight="1">
      <c r="A43" s="11"/>
      <c r="B43" s="11"/>
      <c r="C43" s="290"/>
      <c r="D43" s="110" t="s">
        <v>225</v>
      </c>
      <c r="E43" s="263" t="s">
        <v>79</v>
      </c>
      <c r="F43" s="264"/>
      <c r="G43" s="265"/>
      <c r="H43" s="266"/>
      <c r="I43" s="266"/>
      <c r="J43" s="266"/>
      <c r="K43" s="266"/>
      <c r="L43" s="267"/>
    </row>
    <row r="44" spans="1:24" ht="28.15" customHeight="1">
      <c r="A44" s="11"/>
      <c r="B44" s="12"/>
      <c r="C44" s="268" t="s">
        <v>80</v>
      </c>
      <c r="D44" s="167" t="s">
        <v>81</v>
      </c>
      <c r="E44" s="269" t="s">
        <v>82</v>
      </c>
      <c r="F44" s="263"/>
      <c r="G44" s="270"/>
      <c r="H44" s="271"/>
      <c r="I44" s="272" t="s">
        <v>83</v>
      </c>
      <c r="J44" s="273"/>
      <c r="K44" s="273"/>
      <c r="L44" s="274"/>
    </row>
    <row r="45" spans="1:24" ht="72" customHeight="1">
      <c r="A45" s="12"/>
      <c r="B45" s="14"/>
      <c r="C45" s="268"/>
      <c r="D45" s="167" t="s">
        <v>84</v>
      </c>
      <c r="E45" s="275" t="s">
        <v>85</v>
      </c>
      <c r="F45" s="257"/>
      <c r="G45" s="276"/>
      <c r="H45" s="277"/>
      <c r="I45" s="277"/>
      <c r="J45" s="277"/>
      <c r="K45" s="277"/>
      <c r="L45" s="278"/>
    </row>
    <row r="46" spans="1:24" ht="72" customHeight="1" thickBot="1">
      <c r="A46" s="13"/>
      <c r="B46" s="255" t="s">
        <v>86</v>
      </c>
      <c r="C46" s="256"/>
      <c r="D46" s="168" t="s">
        <v>57</v>
      </c>
      <c r="E46" s="257" t="s">
        <v>87</v>
      </c>
      <c r="F46" s="258"/>
      <c r="G46" s="259"/>
      <c r="H46" s="260"/>
      <c r="I46" s="260"/>
      <c r="J46" s="260"/>
      <c r="K46" s="260"/>
      <c r="L46" s="261"/>
    </row>
    <row r="47" spans="1:24" ht="20.100000000000001" customHeight="1">
      <c r="A47" s="3"/>
      <c r="B47" s="3"/>
      <c r="C47" s="262" t="s">
        <v>88</v>
      </c>
      <c r="D47" s="262"/>
      <c r="E47" s="262"/>
      <c r="F47" s="262"/>
      <c r="G47" s="262"/>
      <c r="H47" s="262"/>
      <c r="I47" s="262"/>
      <c r="J47" s="262"/>
      <c r="K47" s="262"/>
      <c r="L47" s="262"/>
    </row>
    <row r="48" spans="1:24" ht="20.100000000000001" customHeight="1">
      <c r="A48" s="3"/>
      <c r="B48" s="3"/>
      <c r="C48" s="262"/>
      <c r="D48" s="262"/>
      <c r="E48" s="262"/>
      <c r="F48" s="262"/>
      <c r="G48" s="262"/>
      <c r="H48" s="262"/>
      <c r="I48" s="262"/>
      <c r="J48" s="262"/>
      <c r="K48" s="262"/>
      <c r="L48" s="262"/>
    </row>
  </sheetData>
  <sheetProtection algorithmName="SHA-512" hashValue="LdN6I7wQs7ukj8aHKeRBOFvIfVJHCSPSBcY/VBkA9qA1Cosrxtl+bsJirQzNo5YxjgL0wdwvfg4Z6O6nhVbLPg==" saltValue="Wgd11OPDXyWcXGxS6+CWfg=="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G1:L1"/>
    <mergeCell ref="G2:L2"/>
    <mergeCell ref="A3:L3"/>
    <mergeCell ref="M3:X3"/>
    <mergeCell ref="A5:C5"/>
    <mergeCell ref="F5:L5"/>
    <mergeCell ref="E11:F11"/>
    <mergeCell ref="G11:H11"/>
    <mergeCell ref="I11:L11"/>
    <mergeCell ref="D12:D13"/>
    <mergeCell ref="E12:F12"/>
    <mergeCell ref="G12:L12"/>
    <mergeCell ref="E13:F13"/>
    <mergeCell ref="G13:L13"/>
    <mergeCell ref="A7:D7"/>
    <mergeCell ref="E7:F7"/>
    <mergeCell ref="G7:L7"/>
    <mergeCell ref="A8:C19"/>
    <mergeCell ref="E8:F8"/>
    <mergeCell ref="G8:L8"/>
    <mergeCell ref="E9:F9"/>
    <mergeCell ref="G9:L9"/>
    <mergeCell ref="E10:F10"/>
    <mergeCell ref="G10:L10"/>
    <mergeCell ref="E16:F16"/>
    <mergeCell ref="G16:L16"/>
    <mergeCell ref="E17:F17"/>
    <mergeCell ref="G17:L17"/>
    <mergeCell ref="E18:F18"/>
    <mergeCell ref="G18:L18"/>
    <mergeCell ref="D14:D15"/>
    <mergeCell ref="E14:F14"/>
    <mergeCell ref="G14:L14"/>
    <mergeCell ref="E15:F15"/>
    <mergeCell ref="G15:H15"/>
    <mergeCell ref="J15:K15"/>
    <mergeCell ref="E23:F23"/>
    <mergeCell ref="G23:H23"/>
    <mergeCell ref="J23:K23"/>
    <mergeCell ref="D24:D25"/>
    <mergeCell ref="E24:F24"/>
    <mergeCell ref="G24:L24"/>
    <mergeCell ref="E25:F25"/>
    <mergeCell ref="G25:L25"/>
    <mergeCell ref="E19:F19"/>
    <mergeCell ref="G19:L19"/>
    <mergeCell ref="E20:F20"/>
    <mergeCell ref="E21:F21"/>
    <mergeCell ref="G21:H21"/>
    <mergeCell ref="I21:L21"/>
    <mergeCell ref="E22:F22"/>
    <mergeCell ref="G22:H22"/>
    <mergeCell ref="J22:K22"/>
    <mergeCell ref="E26:F26"/>
    <mergeCell ref="G26:L26"/>
    <mergeCell ref="E27:F27"/>
    <mergeCell ref="G27:L27"/>
    <mergeCell ref="D28:D29"/>
    <mergeCell ref="E28:F28"/>
    <mergeCell ref="G28:L28"/>
    <mergeCell ref="E29:F29"/>
    <mergeCell ref="G29:L29"/>
    <mergeCell ref="J33:K33"/>
    <mergeCell ref="B34:C35"/>
    <mergeCell ref="E34:F34"/>
    <mergeCell ref="G34:L34"/>
    <mergeCell ref="E35:F35"/>
    <mergeCell ref="G35:L35"/>
    <mergeCell ref="D30:D31"/>
    <mergeCell ref="E30:F30"/>
    <mergeCell ref="G30:L30"/>
    <mergeCell ref="E31:F31"/>
    <mergeCell ref="G31:L31"/>
    <mergeCell ref="D32:D33"/>
    <mergeCell ref="E32:F32"/>
    <mergeCell ref="G32:L32"/>
    <mergeCell ref="E33:F33"/>
    <mergeCell ref="G33:H33"/>
    <mergeCell ref="A20:C33"/>
    <mergeCell ref="E39:F39"/>
    <mergeCell ref="G39:L39"/>
    <mergeCell ref="E40:F40"/>
    <mergeCell ref="G40:L40"/>
    <mergeCell ref="D41:D42"/>
    <mergeCell ref="G41:K41"/>
    <mergeCell ref="G42:K42"/>
    <mergeCell ref="C36:C43"/>
    <mergeCell ref="E36:F36"/>
    <mergeCell ref="G36:H36"/>
    <mergeCell ref="I36:L36"/>
    <mergeCell ref="D37:D38"/>
    <mergeCell ref="E37:F37"/>
    <mergeCell ref="G37:L37"/>
    <mergeCell ref="E38:F38"/>
    <mergeCell ref="G38:L38"/>
    <mergeCell ref="D39:D40"/>
    <mergeCell ref="B46:C46"/>
    <mergeCell ref="E46:F46"/>
    <mergeCell ref="G46:L46"/>
    <mergeCell ref="C47:L47"/>
    <mergeCell ref="C48:L48"/>
    <mergeCell ref="E43:F43"/>
    <mergeCell ref="G43:L43"/>
    <mergeCell ref="C44:C45"/>
    <mergeCell ref="E44:F44"/>
    <mergeCell ref="G44:H44"/>
    <mergeCell ref="I44:L44"/>
    <mergeCell ref="E45:F45"/>
    <mergeCell ref="G45:L45"/>
  </mergeCells>
  <phoneticPr fontId="1"/>
  <conditionalFormatting sqref="G14 G15:L15">
    <cfRule type="expression" dxfId="48" priority="3">
      <formula>AND($G$12=$P$12)</formula>
    </cfRule>
  </conditionalFormatting>
  <conditionalFormatting sqref="G32 G33:L33">
    <cfRule type="expression" dxfId="47" priority="6">
      <formula>$G$30=$P$30</formula>
    </cfRule>
  </conditionalFormatting>
  <conditionalFormatting sqref="G36:I36 G37 G38:L38 G39 G40:L40 G41:G43">
    <cfRule type="expression" dxfId="46" priority="8">
      <formula>$G$35=$O$35</formula>
    </cfRule>
  </conditionalFormatting>
  <conditionalFormatting sqref="G44:I44 G45:L45">
    <cfRule type="expression" dxfId="45" priority="9">
      <formula>$G$35=$N$35</formula>
    </cfRule>
  </conditionalFormatting>
  <conditionalFormatting sqref="G16:L19 G26:L26">
    <cfRule type="expression" dxfId="44" priority="1">
      <formula>OR($G$7=$O$7,$G$7=$P$7,$G$7=$Q$7)</formula>
    </cfRule>
  </conditionalFormatting>
  <conditionalFormatting sqref="G25:L25">
    <cfRule type="expression" dxfId="43" priority="4">
      <formula>OR($G$24=$N$24,$G$24=$O$24,$G$24=$P$24)</formula>
    </cfRule>
  </conditionalFormatting>
  <conditionalFormatting sqref="G27:L29">
    <cfRule type="expression" dxfId="42" priority="2">
      <formula>$G$7=$N$7</formula>
    </cfRule>
  </conditionalFormatting>
  <conditionalFormatting sqref="G29:L29">
    <cfRule type="expression" dxfId="41" priority="5">
      <formula>$G$28=$N$28</formula>
    </cfRule>
  </conditionalFormatting>
  <conditionalFormatting sqref="G38:L38">
    <cfRule type="expression" dxfId="40" priority="10">
      <formula>OR($G$37=$N$37,$G$37=$O$37)</formula>
    </cfRule>
  </conditionalFormatting>
  <conditionalFormatting sqref="G40:L40">
    <cfRule type="expression" dxfId="39" priority="11">
      <formula>OR($G$39=$N$39,$G$39=$O$39)</formula>
    </cfRule>
  </conditionalFormatting>
  <conditionalFormatting sqref="G46:L46">
    <cfRule type="expression" dxfId="38" priority="7">
      <formula>$G$34=$N$34</formula>
    </cfRule>
  </conditionalFormatting>
  <dataValidations count="17">
    <dataValidation type="list" allowBlank="1" showInputMessage="1" showErrorMessage="1" sqref="G16:L19" xr:uid="{555D8546-9D09-43A8-AC38-1AD57A89125A}">
      <formula1>$N$16:$Q$16</formula1>
    </dataValidation>
    <dataValidation type="list" allowBlank="1" showInputMessage="1" showErrorMessage="1" sqref="G9:L9" xr:uid="{767D10F4-0F6F-4DC3-B3FE-DDD98179DCBA}">
      <formula1>$N$9:$R$9</formula1>
    </dataValidation>
    <dataValidation type="list" allowBlank="1" showInputMessage="1" showErrorMessage="1" sqref="G26:L26" xr:uid="{273BBEF9-3BFF-4B66-AF78-B0C9C828C993}">
      <formula1>$N$26:$P$26</formula1>
    </dataValidation>
    <dataValidation type="list" allowBlank="1" showInputMessage="1" showErrorMessage="1" sqref="G27:L27" xr:uid="{5593579D-876B-4FC2-8D49-8AF079109EB7}">
      <formula1>$N$27:$P$27</formula1>
    </dataValidation>
    <dataValidation type="list" allowBlank="1" showInputMessage="1" showErrorMessage="1" sqref="G43:L43" xr:uid="{5483608C-4888-4425-8EB9-9A6D642F7506}">
      <formula1>"適合,不適合"</formula1>
    </dataValidation>
    <dataValidation type="list" allowBlank="1" showInputMessage="1" showErrorMessage="1" sqref="G7:L7" xr:uid="{F9224897-8CDA-40F8-8A7F-51773858A861}">
      <formula1>$N$7:$Q$7</formula1>
    </dataValidation>
    <dataValidation type="list" allowBlank="1" showInputMessage="1" showErrorMessage="1" sqref="G28:L28" xr:uid="{95D97F86-E09F-4DD7-8EF6-F392008568D7}">
      <formula1>$N$28:$O$28</formula1>
    </dataValidation>
    <dataValidation type="list" allowBlank="1" showInputMessage="1" showErrorMessage="1" sqref="G39" xr:uid="{EDAD4CB8-11EA-4731-B6C5-C523BEA25F73}">
      <formula1>$N$39:$P$39</formula1>
    </dataValidation>
    <dataValidation type="list" allowBlank="1" showInputMessage="1" showErrorMessage="1" sqref="G37" xr:uid="{592C12B3-610D-4324-AA1E-8E29B7D55BD3}">
      <formula1>$N$37:$P$37</formula1>
    </dataValidation>
    <dataValidation type="whole" allowBlank="1" showInputMessage="1" showErrorMessage="1" sqref="G36:H36 G44:H44" xr:uid="{B917FC79-82D2-40E4-A33A-7CE136C78E49}">
      <formula1>0</formula1>
      <formula2>9999</formula2>
    </dataValidation>
    <dataValidation type="list" allowBlank="1" showInputMessage="1" showErrorMessage="1" sqref="G35" xr:uid="{13154024-30E6-4739-9401-7D4221469431}">
      <formula1>$N$35:$P$35</formula1>
    </dataValidation>
    <dataValidation type="list" allowBlank="1" showInputMessage="1" showErrorMessage="1" sqref="G30" xr:uid="{96902228-DC62-47E5-82C9-25C35AE85503}">
      <formula1>$N$30:$P$30</formula1>
    </dataValidation>
    <dataValidation type="list" allowBlank="1" showInputMessage="1" showErrorMessage="1" sqref="G32" xr:uid="{A6390104-653C-457D-8CAB-A2499139458B}">
      <formula1>$N$32:$O$32</formula1>
    </dataValidation>
    <dataValidation type="list" allowBlank="1" showInputMessage="1" showErrorMessage="1" sqref="G12" xr:uid="{71366834-0F86-4D0A-8B09-15E1FD71C4D2}">
      <formula1>$N$12:$P$12</formula1>
    </dataValidation>
    <dataValidation type="list" allowBlank="1" showInputMessage="1" showErrorMessage="1" sqref="G14" xr:uid="{E7EFC314-B737-42E6-B3F9-B00A7456F47C}">
      <formula1>$N$14:$O$14</formula1>
    </dataValidation>
    <dataValidation type="list" allowBlank="1" showInputMessage="1" showErrorMessage="1" sqref="G24" xr:uid="{AFBD82C1-259E-41B1-8F23-DD2F47755EF4}">
      <formula1>$N$24:$Q$24</formula1>
    </dataValidation>
    <dataValidation type="list" allowBlank="1" showInputMessage="1" showErrorMessage="1" sqref="G34" xr:uid="{B34945E2-1637-4E5D-AC4B-72F5119B2A75}">
      <formula1>$N$34:$O$34</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DD066-7F5D-471B-BA77-A771EB924807}">
  <sheetPr>
    <pageSetUpPr fitToPage="1"/>
  </sheetPr>
  <dimension ref="A1:AC48"/>
  <sheetViews>
    <sheetView view="pageBreakPreview" zoomScaleNormal="100" zoomScaleSheetLayoutView="100" workbookViewId="0"/>
  </sheetViews>
  <sheetFormatPr defaultColWidth="8.875" defaultRowHeight="15.75"/>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62" t="s">
        <v>0</v>
      </c>
      <c r="H1" s="362"/>
      <c r="I1" s="362"/>
      <c r="J1" s="362"/>
      <c r="K1" s="362"/>
      <c r="L1" s="362"/>
    </row>
    <row r="2" spans="1:24" ht="16.5">
      <c r="A2" s="3"/>
      <c r="B2" s="3"/>
      <c r="C2" s="3"/>
      <c r="D2" s="3"/>
      <c r="E2" s="3"/>
      <c r="F2" s="3"/>
      <c r="G2" s="363" t="s">
        <v>212</v>
      </c>
      <c r="H2" s="363"/>
      <c r="I2" s="363"/>
      <c r="J2" s="363"/>
      <c r="K2" s="363"/>
      <c r="L2" s="363"/>
    </row>
    <row r="3" spans="1:24" ht="20.100000000000001" customHeight="1">
      <c r="A3" s="364" t="s">
        <v>1</v>
      </c>
      <c r="B3" s="364"/>
      <c r="C3" s="364"/>
      <c r="D3" s="364"/>
      <c r="E3" s="364"/>
      <c r="F3" s="364"/>
      <c r="G3" s="364"/>
      <c r="H3" s="364"/>
      <c r="I3" s="364"/>
      <c r="J3" s="364"/>
      <c r="K3" s="364"/>
      <c r="L3" s="364"/>
      <c r="M3" s="364"/>
      <c r="N3" s="364"/>
      <c r="O3" s="364"/>
      <c r="P3" s="364"/>
      <c r="Q3" s="364"/>
      <c r="R3" s="364"/>
      <c r="S3" s="364"/>
      <c r="T3" s="364"/>
      <c r="U3" s="364"/>
      <c r="V3" s="364"/>
      <c r="W3" s="364"/>
      <c r="X3" s="364"/>
    </row>
    <row r="4" spans="1:24" ht="8.1" customHeight="1" thickBot="1">
      <c r="A4" s="7"/>
      <c r="B4" s="7"/>
      <c r="C4" s="7"/>
      <c r="D4" s="7"/>
      <c r="E4" s="7"/>
      <c r="F4" s="7"/>
      <c r="G4" s="7"/>
      <c r="H4" s="7"/>
      <c r="I4" s="7"/>
      <c r="J4" s="7"/>
      <c r="K4" s="7"/>
      <c r="L4" s="7"/>
    </row>
    <row r="5" spans="1:24" ht="24" customHeight="1" thickBot="1">
      <c r="A5" s="354" t="s">
        <v>2</v>
      </c>
      <c r="B5" s="355"/>
      <c r="C5" s="355"/>
      <c r="D5" s="8">
        <v>8</v>
      </c>
      <c r="E5" s="16" t="s">
        <v>3</v>
      </c>
      <c r="F5" s="365"/>
      <c r="G5" s="366"/>
      <c r="H5" s="366"/>
      <c r="I5" s="366"/>
      <c r="J5" s="366"/>
      <c r="K5" s="366"/>
      <c r="L5" s="367"/>
      <c r="M5" s="9"/>
    </row>
    <row r="6" spans="1:24" ht="8.1" customHeight="1" thickBot="1">
      <c r="A6" s="7"/>
      <c r="B6" s="7"/>
      <c r="C6" s="7"/>
      <c r="D6" s="7"/>
      <c r="E6" s="7"/>
      <c r="F6" s="7"/>
      <c r="G6" s="58"/>
      <c r="H6" s="58"/>
      <c r="I6" s="7"/>
      <c r="J6" s="7"/>
      <c r="K6" s="7"/>
      <c r="L6" s="7"/>
    </row>
    <row r="7" spans="1:24" ht="24" customHeight="1">
      <c r="A7" s="354" t="s">
        <v>4</v>
      </c>
      <c r="B7" s="355"/>
      <c r="C7" s="355"/>
      <c r="D7" s="256"/>
      <c r="E7" s="269" t="s">
        <v>5</v>
      </c>
      <c r="F7" s="263"/>
      <c r="G7" s="356"/>
      <c r="H7" s="357"/>
      <c r="I7" s="357"/>
      <c r="J7" s="357"/>
      <c r="K7" s="357"/>
      <c r="L7" s="358"/>
      <c r="N7" s="2" t="s">
        <v>6</v>
      </c>
      <c r="O7" s="2" t="s">
        <v>7</v>
      </c>
      <c r="P7" s="2" t="s">
        <v>8</v>
      </c>
      <c r="Q7" s="2" t="s">
        <v>9</v>
      </c>
    </row>
    <row r="8" spans="1:24" ht="24" customHeight="1">
      <c r="A8" s="337" t="s">
        <v>10</v>
      </c>
      <c r="B8" s="338"/>
      <c r="C8" s="302"/>
      <c r="D8" s="167" t="s">
        <v>11</v>
      </c>
      <c r="E8" s="275" t="s">
        <v>12</v>
      </c>
      <c r="F8" s="263"/>
      <c r="G8" s="331"/>
      <c r="H8" s="332"/>
      <c r="I8" s="332"/>
      <c r="J8" s="332"/>
      <c r="K8" s="332"/>
      <c r="L8" s="333"/>
      <c r="U8" s="5"/>
      <c r="V8" s="5"/>
      <c r="W8" s="5"/>
      <c r="X8" s="5"/>
    </row>
    <row r="9" spans="1:24" ht="24" customHeight="1">
      <c r="A9" s="303"/>
      <c r="B9" s="339"/>
      <c r="C9" s="304"/>
      <c r="D9" s="167" t="s">
        <v>188</v>
      </c>
      <c r="E9" s="275" t="s">
        <v>189</v>
      </c>
      <c r="F9" s="257"/>
      <c r="G9" s="359"/>
      <c r="H9" s="360"/>
      <c r="I9" s="360"/>
      <c r="J9" s="360"/>
      <c r="K9" s="360"/>
      <c r="L9" s="361"/>
      <c r="N9" s="2" t="s">
        <v>190</v>
      </c>
      <c r="O9" s="2" t="s">
        <v>191</v>
      </c>
      <c r="P9" s="2" t="s">
        <v>192</v>
      </c>
      <c r="Q9" s="2" t="s">
        <v>193</v>
      </c>
      <c r="R9" s="2" t="s">
        <v>21</v>
      </c>
      <c r="U9" s="5"/>
      <c r="V9" s="5"/>
      <c r="W9" s="5"/>
      <c r="X9" s="5"/>
    </row>
    <row r="10" spans="1:24" ht="24" customHeight="1">
      <c r="A10" s="303"/>
      <c r="B10" s="339"/>
      <c r="C10" s="304"/>
      <c r="D10" s="167" t="s">
        <v>13</v>
      </c>
      <c r="E10" s="275" t="s">
        <v>14</v>
      </c>
      <c r="F10" s="257"/>
      <c r="G10" s="359"/>
      <c r="H10" s="360"/>
      <c r="I10" s="360"/>
      <c r="J10" s="360"/>
      <c r="K10" s="360"/>
      <c r="L10" s="361"/>
      <c r="U10" s="5"/>
      <c r="V10" s="5"/>
      <c r="W10" s="5"/>
      <c r="X10" s="5"/>
    </row>
    <row r="11" spans="1:24" ht="24" customHeight="1">
      <c r="A11" s="303"/>
      <c r="B11" s="339"/>
      <c r="C11" s="304"/>
      <c r="D11" s="167" t="s">
        <v>15</v>
      </c>
      <c r="E11" s="269" t="s">
        <v>16</v>
      </c>
      <c r="F11" s="263"/>
      <c r="G11" s="340"/>
      <c r="H11" s="341"/>
      <c r="I11" s="351" t="s">
        <v>17</v>
      </c>
      <c r="J11" s="352"/>
      <c r="K11" s="352"/>
      <c r="L11" s="353"/>
      <c r="U11" s="5"/>
      <c r="V11" s="5"/>
      <c r="W11" s="5"/>
      <c r="X11" s="5"/>
    </row>
    <row r="12" spans="1:24" ht="20.100000000000001" customHeight="1">
      <c r="A12" s="303"/>
      <c r="B12" s="339"/>
      <c r="C12" s="304"/>
      <c r="D12" s="308" t="s">
        <v>194</v>
      </c>
      <c r="E12" s="279" t="s">
        <v>18</v>
      </c>
      <c r="F12" s="280"/>
      <c r="G12" s="328"/>
      <c r="H12" s="329"/>
      <c r="I12" s="329"/>
      <c r="J12" s="329"/>
      <c r="K12" s="329"/>
      <c r="L12" s="330"/>
      <c r="N12" s="2" t="s">
        <v>19</v>
      </c>
      <c r="O12" s="2" t="s">
        <v>20</v>
      </c>
      <c r="P12" s="2" t="s">
        <v>21</v>
      </c>
    </row>
    <row r="13" spans="1:24" ht="20.100000000000001" customHeight="1">
      <c r="A13" s="303"/>
      <c r="B13" s="339"/>
      <c r="C13" s="304"/>
      <c r="D13" s="268"/>
      <c r="E13" s="284" t="str">
        <f>"（"&amp;IF($G12=$N12,"土地の所有者",IF($G12=$O12,"土地の所有者",IF($G12="","土地の所有者、その他の内容","その他の内容")))&amp;"）"</f>
        <v>（土地の所有者、その他の内容）</v>
      </c>
      <c r="F13" s="285"/>
      <c r="G13" s="286"/>
      <c r="H13" s="287"/>
      <c r="I13" s="287"/>
      <c r="J13" s="287"/>
      <c r="K13" s="287"/>
      <c r="L13" s="288"/>
    </row>
    <row r="14" spans="1:24" ht="20.100000000000001" customHeight="1">
      <c r="A14" s="303"/>
      <c r="B14" s="339"/>
      <c r="C14" s="304"/>
      <c r="D14" s="268" t="s">
        <v>22</v>
      </c>
      <c r="E14" s="279" t="str">
        <f>IF($G12=$N12,"[取得済み,取得予定]",IF($G12=$O12,"[借地契約済み,借地契約予定]","[取得済み,取得予定,借地契約済み,借地契約予定]"))&amp;"　から選択"</f>
        <v>[取得済み,取得予定,借地契約済み,借地契約予定]　から選択</v>
      </c>
      <c r="F14" s="280"/>
      <c r="G14" s="281"/>
      <c r="H14" s="282"/>
      <c r="I14" s="282"/>
      <c r="J14" s="282"/>
      <c r="K14" s="282"/>
      <c r="L14" s="283"/>
      <c r="N14" s="2" t="str">
        <f>IF($G12=$N12,"取得済み",IF($G12=$O12,"借地契約済み",""))</f>
        <v/>
      </c>
      <c r="O14" s="2" t="str">
        <f>IF($G12=$N12,"取得予定",IF($G12=$O12,"借地契約予定",""))</f>
        <v/>
      </c>
    </row>
    <row r="15" spans="1:24" ht="20.100000000000001" customHeight="1">
      <c r="A15" s="303"/>
      <c r="B15" s="339"/>
      <c r="C15" s="304"/>
      <c r="D15" s="268"/>
      <c r="E15" s="284"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285"/>
      <c r="G15" s="348"/>
      <c r="H15" s="349"/>
      <c r="I15" s="17" t="s">
        <v>23</v>
      </c>
      <c r="J15" s="350"/>
      <c r="K15" s="349"/>
      <c r="L15" s="18" t="s">
        <v>24</v>
      </c>
    </row>
    <row r="16" spans="1:24" ht="36">
      <c r="A16" s="303"/>
      <c r="B16" s="339"/>
      <c r="C16" s="304"/>
      <c r="D16" s="110" t="s">
        <v>195</v>
      </c>
      <c r="E16" s="257" t="s">
        <v>196</v>
      </c>
      <c r="F16" s="264"/>
      <c r="G16" s="334"/>
      <c r="H16" s="335"/>
      <c r="I16" s="335"/>
      <c r="J16" s="335"/>
      <c r="K16" s="335"/>
      <c r="L16" s="336"/>
      <c r="N16" s="2" t="s">
        <v>181</v>
      </c>
      <c r="O16" s="2" t="s">
        <v>197</v>
      </c>
      <c r="P16" s="2" t="s">
        <v>198</v>
      </c>
      <c r="Q16" s="2" t="s">
        <v>199</v>
      </c>
    </row>
    <row r="17" spans="1:29" ht="36">
      <c r="A17" s="303"/>
      <c r="B17" s="339"/>
      <c r="C17" s="304"/>
      <c r="D17" s="110" t="s">
        <v>200</v>
      </c>
      <c r="E17" s="257" t="s">
        <v>196</v>
      </c>
      <c r="F17" s="264"/>
      <c r="G17" s="334"/>
      <c r="H17" s="335"/>
      <c r="I17" s="335"/>
      <c r="J17" s="335"/>
      <c r="K17" s="335"/>
      <c r="L17" s="336"/>
      <c r="N17" s="2" t="s">
        <v>181</v>
      </c>
      <c r="O17" s="2" t="s">
        <v>197</v>
      </c>
      <c r="P17" s="2" t="s">
        <v>198</v>
      </c>
      <c r="Q17" s="2" t="s">
        <v>199</v>
      </c>
    </row>
    <row r="18" spans="1:29" ht="84">
      <c r="A18" s="303"/>
      <c r="B18" s="339"/>
      <c r="C18" s="304"/>
      <c r="D18" s="110" t="s">
        <v>201</v>
      </c>
      <c r="E18" s="257" t="s">
        <v>196</v>
      </c>
      <c r="F18" s="264"/>
      <c r="G18" s="334"/>
      <c r="H18" s="335"/>
      <c r="I18" s="335"/>
      <c r="J18" s="335"/>
      <c r="K18" s="335"/>
      <c r="L18" s="336"/>
      <c r="N18" s="2" t="s">
        <v>181</v>
      </c>
      <c r="O18" s="2" t="s">
        <v>197</v>
      </c>
      <c r="P18" s="2" t="s">
        <v>198</v>
      </c>
      <c r="Q18" s="2" t="s">
        <v>199</v>
      </c>
    </row>
    <row r="19" spans="1:29" ht="72">
      <c r="A19" s="303"/>
      <c r="B19" s="339"/>
      <c r="C19" s="304"/>
      <c r="D19" s="110" t="s">
        <v>202</v>
      </c>
      <c r="E19" s="257" t="s">
        <v>196</v>
      </c>
      <c r="F19" s="264"/>
      <c r="G19" s="334"/>
      <c r="H19" s="335"/>
      <c r="I19" s="335"/>
      <c r="J19" s="335"/>
      <c r="K19" s="335"/>
      <c r="L19" s="336"/>
      <c r="N19" s="2" t="s">
        <v>181</v>
      </c>
      <c r="O19" s="2" t="s">
        <v>197</v>
      </c>
      <c r="P19" s="2" t="s">
        <v>198</v>
      </c>
      <c r="Q19" s="2" t="s">
        <v>199</v>
      </c>
    </row>
    <row r="20" spans="1:29" ht="20.100000000000001" customHeight="1">
      <c r="A20" s="337" t="s">
        <v>25</v>
      </c>
      <c r="B20" s="338"/>
      <c r="C20" s="302"/>
      <c r="D20" s="167" t="s">
        <v>26</v>
      </c>
      <c r="E20" s="269" t="s">
        <v>27</v>
      </c>
      <c r="F20" s="263"/>
      <c r="G20" s="59" t="s">
        <v>28</v>
      </c>
      <c r="H20" s="45"/>
      <c r="I20" s="52" t="s">
        <v>29</v>
      </c>
      <c r="J20" s="53" t="s">
        <v>30</v>
      </c>
      <c r="K20" s="54"/>
      <c r="L20" s="55" t="s">
        <v>29</v>
      </c>
    </row>
    <row r="21" spans="1:29" ht="20.100000000000001" customHeight="1">
      <c r="A21" s="303"/>
      <c r="B21" s="339"/>
      <c r="C21" s="304"/>
      <c r="D21" s="167" t="s">
        <v>31</v>
      </c>
      <c r="E21" s="269" t="s">
        <v>32</v>
      </c>
      <c r="F21" s="263"/>
      <c r="G21" s="340"/>
      <c r="H21" s="341"/>
      <c r="I21" s="342" t="s">
        <v>17</v>
      </c>
      <c r="J21" s="343"/>
      <c r="K21" s="343"/>
      <c r="L21" s="344"/>
      <c r="U21" s="5"/>
      <c r="V21" s="5"/>
      <c r="W21" s="5"/>
      <c r="X21" s="5"/>
    </row>
    <row r="22" spans="1:29" ht="20.100000000000001" customHeight="1">
      <c r="A22" s="303"/>
      <c r="B22" s="339"/>
      <c r="C22" s="304"/>
      <c r="D22" s="167" t="str">
        <f>"着工"&amp;IF($G$7&lt;&gt;$N$7,"","（予定）")&amp;"年月"&amp;IF(OR($G$7=$O$7,$G$7=$P$7),"（当初）","")</f>
        <v>着工年月</v>
      </c>
      <c r="E22" s="345" t="s">
        <v>33</v>
      </c>
      <c r="F22" s="263"/>
      <c r="G22" s="270"/>
      <c r="H22" s="271"/>
      <c r="I22" s="50" t="s">
        <v>23</v>
      </c>
      <c r="J22" s="346"/>
      <c r="K22" s="347"/>
      <c r="L22" s="20" t="s">
        <v>24</v>
      </c>
      <c r="U22" s="5"/>
      <c r="V22" s="5"/>
      <c r="W22" s="5"/>
      <c r="X22" s="5"/>
    </row>
    <row r="23" spans="1:29" ht="20.100000000000001" customHeight="1">
      <c r="A23" s="303"/>
      <c r="B23" s="339"/>
      <c r="C23" s="304"/>
      <c r="D23" s="167" t="str">
        <f>"竣工"&amp;IF($G$7&lt;&gt;$N$7,"","（予定）")&amp;"年月"&amp;IF(OR($G$7=$O$7,$G$7=$P$7),"（当初）","")</f>
        <v>竣工年月</v>
      </c>
      <c r="E23" s="284" t="s">
        <v>33</v>
      </c>
      <c r="F23" s="285"/>
      <c r="G23" s="294"/>
      <c r="H23" s="295"/>
      <c r="I23" s="19" t="s">
        <v>23</v>
      </c>
      <c r="J23" s="326"/>
      <c r="K23" s="327"/>
      <c r="L23" s="51" t="s">
        <v>24</v>
      </c>
      <c r="U23" s="5"/>
      <c r="V23" s="5"/>
      <c r="W23" s="5"/>
      <c r="X23" s="5"/>
    </row>
    <row r="24" spans="1:29" ht="20.100000000000001" customHeight="1">
      <c r="A24" s="303"/>
      <c r="B24" s="339"/>
      <c r="C24" s="304"/>
      <c r="D24" s="268" t="s">
        <v>34</v>
      </c>
      <c r="E24" s="279" t="s">
        <v>35</v>
      </c>
      <c r="F24" s="280"/>
      <c r="G24" s="328"/>
      <c r="H24" s="329"/>
      <c r="I24" s="329"/>
      <c r="J24" s="329"/>
      <c r="K24" s="329"/>
      <c r="L24" s="330"/>
      <c r="N24" s="2" t="s">
        <v>36</v>
      </c>
      <c r="O24" s="2" t="s">
        <v>37</v>
      </c>
      <c r="P24" s="2" t="s">
        <v>38</v>
      </c>
      <c r="Q24" s="2" t="s">
        <v>39</v>
      </c>
    </row>
    <row r="25" spans="1:29" ht="20.100000000000001" customHeight="1">
      <c r="A25" s="303"/>
      <c r="B25" s="339"/>
      <c r="C25" s="304"/>
      <c r="D25" s="268"/>
      <c r="E25" s="284" t="s">
        <v>40</v>
      </c>
      <c r="F25" s="285"/>
      <c r="G25" s="331"/>
      <c r="H25" s="332"/>
      <c r="I25" s="332"/>
      <c r="J25" s="332"/>
      <c r="K25" s="332"/>
      <c r="L25" s="333"/>
    </row>
    <row r="26" spans="1:29" ht="39" customHeight="1">
      <c r="A26" s="303"/>
      <c r="B26" s="339"/>
      <c r="C26" s="304"/>
      <c r="D26" s="110" t="s">
        <v>220</v>
      </c>
      <c r="E26" s="257" t="s">
        <v>221</v>
      </c>
      <c r="F26" s="264"/>
      <c r="G26" s="311"/>
      <c r="H26" s="312"/>
      <c r="I26" s="312"/>
      <c r="J26" s="312"/>
      <c r="K26" s="312"/>
      <c r="L26" s="313"/>
      <c r="N26" s="2" t="s">
        <v>222</v>
      </c>
      <c r="O26" s="2" t="s">
        <v>223</v>
      </c>
      <c r="P26" s="2" t="s">
        <v>224</v>
      </c>
      <c r="U26" s="1"/>
      <c r="V26" s="1"/>
      <c r="W26" s="1"/>
      <c r="X26" s="1"/>
      <c r="Y26" s="1"/>
      <c r="Z26" s="1"/>
      <c r="AA26" s="1"/>
      <c r="AB26" s="1"/>
      <c r="AC26" s="1"/>
    </row>
    <row r="27" spans="1:29" ht="32.1" customHeight="1">
      <c r="A27" s="303"/>
      <c r="B27" s="339"/>
      <c r="C27" s="304"/>
      <c r="D27" s="10" t="s">
        <v>41</v>
      </c>
      <c r="E27" s="275" t="s">
        <v>168</v>
      </c>
      <c r="F27" s="257"/>
      <c r="G27" s="314"/>
      <c r="H27" s="315"/>
      <c r="I27" s="315"/>
      <c r="J27" s="315"/>
      <c r="K27" s="315"/>
      <c r="L27" s="316"/>
      <c r="N27" s="2" t="s">
        <v>42</v>
      </c>
      <c r="O27" s="2" t="s">
        <v>43</v>
      </c>
      <c r="P27" s="2" t="s">
        <v>169</v>
      </c>
      <c r="U27" s="1"/>
      <c r="V27" s="1"/>
      <c r="W27" s="1"/>
      <c r="X27" s="1"/>
      <c r="Y27" s="1"/>
      <c r="Z27" s="1"/>
      <c r="AA27" s="1"/>
      <c r="AB27" s="1"/>
      <c r="AC27" s="1"/>
    </row>
    <row r="28" spans="1:29" ht="20.100000000000001" customHeight="1">
      <c r="A28" s="303"/>
      <c r="B28" s="339"/>
      <c r="C28" s="304"/>
      <c r="D28" s="317" t="s">
        <v>44</v>
      </c>
      <c r="E28" s="319" t="s">
        <v>45</v>
      </c>
      <c r="F28" s="320"/>
      <c r="G28" s="321"/>
      <c r="H28" s="322"/>
      <c r="I28" s="322"/>
      <c r="J28" s="322"/>
      <c r="K28" s="322"/>
      <c r="L28" s="323"/>
      <c r="N28" s="2" t="s">
        <v>46</v>
      </c>
      <c r="O28" s="2" t="s">
        <v>47</v>
      </c>
      <c r="U28" s="1"/>
      <c r="V28" s="1"/>
      <c r="W28" s="1"/>
      <c r="X28" s="1"/>
      <c r="Y28" s="1"/>
      <c r="Z28" s="1"/>
      <c r="AA28" s="1"/>
      <c r="AB28" s="1"/>
      <c r="AC28" s="1"/>
    </row>
    <row r="29" spans="1:29" ht="20.100000000000001" customHeight="1">
      <c r="A29" s="303"/>
      <c r="B29" s="339"/>
      <c r="C29" s="304"/>
      <c r="D29" s="318"/>
      <c r="E29" s="324" t="s">
        <v>48</v>
      </c>
      <c r="F29" s="325"/>
      <c r="G29" s="286"/>
      <c r="H29" s="287"/>
      <c r="I29" s="287"/>
      <c r="J29" s="287"/>
      <c r="K29" s="287"/>
      <c r="L29" s="288"/>
      <c r="U29" s="1"/>
      <c r="V29" s="1"/>
      <c r="W29" s="1"/>
      <c r="X29" s="1"/>
      <c r="Y29" s="1"/>
      <c r="Z29" s="1"/>
      <c r="AA29" s="1"/>
      <c r="AB29" s="1"/>
      <c r="AC29" s="1"/>
    </row>
    <row r="30" spans="1:29" ht="20.100000000000001" customHeight="1">
      <c r="A30" s="303"/>
      <c r="B30" s="339"/>
      <c r="C30" s="304"/>
      <c r="D30" s="308" t="s">
        <v>194</v>
      </c>
      <c r="E30" s="279" t="s">
        <v>49</v>
      </c>
      <c r="F30" s="280"/>
      <c r="G30" s="281"/>
      <c r="H30" s="282"/>
      <c r="I30" s="282"/>
      <c r="J30" s="282"/>
      <c r="K30" s="282"/>
      <c r="L30" s="283"/>
      <c r="N30" s="2" t="s">
        <v>50</v>
      </c>
      <c r="O30" s="2" t="s">
        <v>51</v>
      </c>
      <c r="P30" s="60" t="s">
        <v>39</v>
      </c>
      <c r="U30" s="1"/>
      <c r="V30" s="1"/>
      <c r="W30" s="1"/>
      <c r="X30" s="1"/>
      <c r="Y30" s="1"/>
      <c r="Z30" s="1"/>
      <c r="AA30" s="1"/>
      <c r="AB30" s="1"/>
      <c r="AC30" s="1"/>
    </row>
    <row r="31" spans="1:29" ht="20.100000000000001" customHeight="1">
      <c r="A31" s="303"/>
      <c r="B31" s="339"/>
      <c r="C31" s="304"/>
      <c r="D31" s="268"/>
      <c r="E31" s="284" t="str">
        <f>"（"&amp;IF($G30=$N30,"建物の所有者",IF($G30=$O30,"建物の所有者",IF($G30="","建物の所有者、その他の内容","その他の内容")))&amp;"）"</f>
        <v>（建物の所有者、その他の内容）</v>
      </c>
      <c r="F31" s="285"/>
      <c r="G31" s="286"/>
      <c r="H31" s="287"/>
      <c r="I31" s="287"/>
      <c r="J31" s="287"/>
      <c r="K31" s="287"/>
      <c r="L31" s="288"/>
    </row>
    <row r="32" spans="1:29" ht="20.100000000000001" customHeight="1">
      <c r="A32" s="303"/>
      <c r="B32" s="339"/>
      <c r="C32" s="304"/>
      <c r="D32" s="268" t="s">
        <v>22</v>
      </c>
      <c r="E32" s="279" t="str">
        <f>IF($G30=$N30,"[取得済み,取得予定]",IF($G30=$O30,"[賃貸借契約済み,賃貸借契約予定]","[取得済み,取得予定,賃貸借契約済み,賃貸借契約予定]"))&amp;"　から選択"</f>
        <v>[取得済み,取得予定,賃貸借契約済み,賃貸借契約予定]　から選択</v>
      </c>
      <c r="F32" s="280"/>
      <c r="G32" s="281"/>
      <c r="H32" s="282"/>
      <c r="I32" s="282"/>
      <c r="J32" s="282"/>
      <c r="K32" s="282"/>
      <c r="L32" s="283"/>
      <c r="N32" s="2" t="str">
        <f>IF($G30=$N30,"取得済み",IF($G30=$O30,"賃貸借契約済み",""))</f>
        <v/>
      </c>
      <c r="O32" s="2" t="str">
        <f>IF($G30=$N30,"取得予定",IF($G30=$O30,"賃貸借契約予定",""))</f>
        <v/>
      </c>
    </row>
    <row r="33" spans="1:24" ht="20.100000000000001" customHeight="1">
      <c r="A33" s="303"/>
      <c r="B33" s="339"/>
      <c r="C33" s="304"/>
      <c r="D33" s="268"/>
      <c r="E33" s="284"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285"/>
      <c r="G33" s="309"/>
      <c r="H33" s="310"/>
      <c r="I33" s="56" t="s">
        <v>23</v>
      </c>
      <c r="J33" s="299"/>
      <c r="K33" s="300"/>
      <c r="L33" s="57" t="s">
        <v>24</v>
      </c>
    </row>
    <row r="34" spans="1:24" ht="20.100000000000001" customHeight="1">
      <c r="A34" s="11"/>
      <c r="B34" s="301" t="s">
        <v>52</v>
      </c>
      <c r="C34" s="302"/>
      <c r="D34" s="167" t="s">
        <v>53</v>
      </c>
      <c r="E34" s="269" t="s">
        <v>54</v>
      </c>
      <c r="F34" s="263"/>
      <c r="G34" s="305"/>
      <c r="H34" s="306"/>
      <c r="I34" s="306"/>
      <c r="J34" s="306"/>
      <c r="K34" s="306"/>
      <c r="L34" s="307"/>
      <c r="N34" s="2" t="s">
        <v>55</v>
      </c>
      <c r="O34" s="2" t="s">
        <v>56</v>
      </c>
      <c r="U34" s="5"/>
      <c r="V34" s="5"/>
      <c r="W34" s="5"/>
      <c r="X34" s="5"/>
    </row>
    <row r="35" spans="1:24" ht="20.100000000000001" customHeight="1">
      <c r="A35" s="11"/>
      <c r="B35" s="303"/>
      <c r="C35" s="304"/>
      <c r="D35" s="167" t="s">
        <v>57</v>
      </c>
      <c r="E35" s="269" t="s">
        <v>58</v>
      </c>
      <c r="F35" s="263"/>
      <c r="G35" s="305"/>
      <c r="H35" s="306"/>
      <c r="I35" s="306"/>
      <c r="J35" s="306"/>
      <c r="K35" s="306"/>
      <c r="L35" s="307"/>
      <c r="N35" s="15" t="s">
        <v>59</v>
      </c>
      <c r="O35" s="15" t="s">
        <v>60</v>
      </c>
      <c r="P35" s="2" t="s">
        <v>61</v>
      </c>
      <c r="U35" s="5"/>
      <c r="V35" s="5"/>
      <c r="W35" s="5"/>
      <c r="X35" s="5"/>
    </row>
    <row r="36" spans="1:24" ht="28.15" customHeight="1">
      <c r="A36" s="11"/>
      <c r="B36" s="11"/>
      <c r="C36" s="289" t="s">
        <v>62</v>
      </c>
      <c r="D36" s="167" t="s">
        <v>63</v>
      </c>
      <c r="E36" s="269" t="s">
        <v>64</v>
      </c>
      <c r="F36" s="263"/>
      <c r="G36" s="294"/>
      <c r="H36" s="295"/>
      <c r="I36" s="296" t="s">
        <v>65</v>
      </c>
      <c r="J36" s="297"/>
      <c r="K36" s="297"/>
      <c r="L36" s="298"/>
    </row>
    <row r="37" spans="1:24" ht="20.100000000000001" customHeight="1">
      <c r="A37" s="11"/>
      <c r="B37" s="11"/>
      <c r="C37" s="293"/>
      <c r="D37" s="256" t="s">
        <v>66</v>
      </c>
      <c r="E37" s="279" t="s">
        <v>67</v>
      </c>
      <c r="F37" s="280"/>
      <c r="G37" s="281"/>
      <c r="H37" s="282"/>
      <c r="I37" s="282"/>
      <c r="J37" s="282"/>
      <c r="K37" s="282"/>
      <c r="L37" s="283"/>
      <c r="N37" s="2" t="s">
        <v>68</v>
      </c>
      <c r="O37" s="2" t="s">
        <v>69</v>
      </c>
      <c r="P37" s="2" t="s">
        <v>21</v>
      </c>
    </row>
    <row r="38" spans="1:24" ht="20.100000000000001" customHeight="1">
      <c r="A38" s="11"/>
      <c r="B38" s="11"/>
      <c r="C38" s="293"/>
      <c r="D38" s="256"/>
      <c r="E38" s="284" t="s">
        <v>40</v>
      </c>
      <c r="F38" s="285"/>
      <c r="G38" s="286"/>
      <c r="H38" s="287"/>
      <c r="I38" s="287"/>
      <c r="J38" s="287"/>
      <c r="K38" s="287"/>
      <c r="L38" s="288"/>
    </row>
    <row r="39" spans="1:24" ht="20.100000000000001" customHeight="1">
      <c r="A39" s="11"/>
      <c r="B39" s="11"/>
      <c r="C39" s="293"/>
      <c r="D39" s="256" t="s">
        <v>70</v>
      </c>
      <c r="E39" s="279" t="s">
        <v>71</v>
      </c>
      <c r="F39" s="280"/>
      <c r="G39" s="281"/>
      <c r="H39" s="282"/>
      <c r="I39" s="282"/>
      <c r="J39" s="282"/>
      <c r="K39" s="282"/>
      <c r="L39" s="283"/>
      <c r="N39" s="2" t="s">
        <v>72</v>
      </c>
      <c r="O39" s="2" t="s">
        <v>73</v>
      </c>
      <c r="P39" s="2" t="s">
        <v>21</v>
      </c>
    </row>
    <row r="40" spans="1:24" ht="20.100000000000001" customHeight="1">
      <c r="A40" s="11"/>
      <c r="B40" s="11"/>
      <c r="C40" s="293"/>
      <c r="D40" s="256"/>
      <c r="E40" s="284" t="s">
        <v>40</v>
      </c>
      <c r="F40" s="285"/>
      <c r="G40" s="286"/>
      <c r="H40" s="287"/>
      <c r="I40" s="287"/>
      <c r="J40" s="287"/>
      <c r="K40" s="287"/>
      <c r="L40" s="288"/>
    </row>
    <row r="41" spans="1:24" ht="20.100000000000001" customHeight="1">
      <c r="A41" s="11"/>
      <c r="B41" s="11"/>
      <c r="C41" s="293"/>
      <c r="D41" s="289" t="s">
        <v>74</v>
      </c>
      <c r="E41" s="109" t="s">
        <v>75</v>
      </c>
      <c r="F41" s="109" t="s">
        <v>76</v>
      </c>
      <c r="G41" s="291"/>
      <c r="H41" s="292"/>
      <c r="I41" s="292"/>
      <c r="J41" s="292"/>
      <c r="K41" s="292"/>
      <c r="L41" s="113" t="s">
        <v>17</v>
      </c>
    </row>
    <row r="42" spans="1:24" ht="20.100000000000001" customHeight="1">
      <c r="A42" s="11"/>
      <c r="B42" s="11"/>
      <c r="C42" s="293"/>
      <c r="D42" s="290"/>
      <c r="E42" s="109" t="s">
        <v>77</v>
      </c>
      <c r="F42" s="109" t="s">
        <v>78</v>
      </c>
      <c r="G42" s="291"/>
      <c r="H42" s="292"/>
      <c r="I42" s="292"/>
      <c r="J42" s="292"/>
      <c r="K42" s="292"/>
      <c r="L42" s="113" t="s">
        <v>17</v>
      </c>
    </row>
    <row r="43" spans="1:24" ht="42" customHeight="1">
      <c r="A43" s="11"/>
      <c r="B43" s="11"/>
      <c r="C43" s="290"/>
      <c r="D43" s="110" t="s">
        <v>225</v>
      </c>
      <c r="E43" s="263" t="s">
        <v>79</v>
      </c>
      <c r="F43" s="264"/>
      <c r="G43" s="265"/>
      <c r="H43" s="266"/>
      <c r="I43" s="266"/>
      <c r="J43" s="266"/>
      <c r="K43" s="266"/>
      <c r="L43" s="267"/>
    </row>
    <row r="44" spans="1:24" ht="28.15" customHeight="1">
      <c r="A44" s="11"/>
      <c r="B44" s="12"/>
      <c r="C44" s="268" t="s">
        <v>80</v>
      </c>
      <c r="D44" s="167" t="s">
        <v>81</v>
      </c>
      <c r="E44" s="269" t="s">
        <v>82</v>
      </c>
      <c r="F44" s="263"/>
      <c r="G44" s="270"/>
      <c r="H44" s="271"/>
      <c r="I44" s="272" t="s">
        <v>83</v>
      </c>
      <c r="J44" s="273"/>
      <c r="K44" s="273"/>
      <c r="L44" s="274"/>
    </row>
    <row r="45" spans="1:24" ht="72" customHeight="1">
      <c r="A45" s="12"/>
      <c r="B45" s="14"/>
      <c r="C45" s="268"/>
      <c r="D45" s="167" t="s">
        <v>84</v>
      </c>
      <c r="E45" s="275" t="s">
        <v>85</v>
      </c>
      <c r="F45" s="257"/>
      <c r="G45" s="276"/>
      <c r="H45" s="277"/>
      <c r="I45" s="277"/>
      <c r="J45" s="277"/>
      <c r="K45" s="277"/>
      <c r="L45" s="278"/>
    </row>
    <row r="46" spans="1:24" ht="72" customHeight="1" thickBot="1">
      <c r="A46" s="13"/>
      <c r="B46" s="255" t="s">
        <v>86</v>
      </c>
      <c r="C46" s="256"/>
      <c r="D46" s="168" t="s">
        <v>57</v>
      </c>
      <c r="E46" s="257" t="s">
        <v>87</v>
      </c>
      <c r="F46" s="258"/>
      <c r="G46" s="259"/>
      <c r="H46" s="260"/>
      <c r="I46" s="260"/>
      <c r="J46" s="260"/>
      <c r="K46" s="260"/>
      <c r="L46" s="261"/>
    </row>
    <row r="47" spans="1:24" ht="20.100000000000001" customHeight="1">
      <c r="A47" s="3"/>
      <c r="B47" s="3"/>
      <c r="C47" s="262" t="s">
        <v>88</v>
      </c>
      <c r="D47" s="262"/>
      <c r="E47" s="262"/>
      <c r="F47" s="262"/>
      <c r="G47" s="262"/>
      <c r="H47" s="262"/>
      <c r="I47" s="262"/>
      <c r="J47" s="262"/>
      <c r="K47" s="262"/>
      <c r="L47" s="262"/>
    </row>
    <row r="48" spans="1:24" ht="20.100000000000001" customHeight="1">
      <c r="A48" s="3"/>
      <c r="B48" s="3"/>
      <c r="C48" s="262"/>
      <c r="D48" s="262"/>
      <c r="E48" s="262"/>
      <c r="F48" s="262"/>
      <c r="G48" s="262"/>
      <c r="H48" s="262"/>
      <c r="I48" s="262"/>
      <c r="J48" s="262"/>
      <c r="K48" s="262"/>
      <c r="L48" s="262"/>
    </row>
  </sheetData>
  <sheetProtection algorithmName="SHA-512" hashValue="zJgSJEMviXpvChM/ZFIxHZdSU3SiIf0TdSx0zlgF4FDCrOrYXltKKH2hMEmq6teqHm5dMd0HeCK0dtwx7JK9JQ==" saltValue="nbQ9TEhXe0MDJ2bmC8gYTA=="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G1:L1"/>
    <mergeCell ref="G2:L2"/>
    <mergeCell ref="A3:L3"/>
    <mergeCell ref="M3:X3"/>
    <mergeCell ref="A5:C5"/>
    <mergeCell ref="F5:L5"/>
    <mergeCell ref="E11:F11"/>
    <mergeCell ref="G11:H11"/>
    <mergeCell ref="I11:L11"/>
    <mergeCell ref="D12:D13"/>
    <mergeCell ref="E12:F12"/>
    <mergeCell ref="G12:L12"/>
    <mergeCell ref="E13:F13"/>
    <mergeCell ref="G13:L13"/>
    <mergeCell ref="A7:D7"/>
    <mergeCell ref="E7:F7"/>
    <mergeCell ref="G7:L7"/>
    <mergeCell ref="A8:C19"/>
    <mergeCell ref="E8:F8"/>
    <mergeCell ref="G8:L8"/>
    <mergeCell ref="E9:F9"/>
    <mergeCell ref="G9:L9"/>
    <mergeCell ref="E10:F10"/>
    <mergeCell ref="G10:L10"/>
    <mergeCell ref="E16:F16"/>
    <mergeCell ref="G16:L16"/>
    <mergeCell ref="E17:F17"/>
    <mergeCell ref="G17:L17"/>
    <mergeCell ref="E18:F18"/>
    <mergeCell ref="G18:L18"/>
    <mergeCell ref="D14:D15"/>
    <mergeCell ref="E14:F14"/>
    <mergeCell ref="G14:L14"/>
    <mergeCell ref="E15:F15"/>
    <mergeCell ref="G15:H15"/>
    <mergeCell ref="J15:K15"/>
    <mergeCell ref="E23:F23"/>
    <mergeCell ref="G23:H23"/>
    <mergeCell ref="J23:K23"/>
    <mergeCell ref="D24:D25"/>
    <mergeCell ref="E24:F24"/>
    <mergeCell ref="G24:L24"/>
    <mergeCell ref="E25:F25"/>
    <mergeCell ref="G25:L25"/>
    <mergeCell ref="E19:F19"/>
    <mergeCell ref="G19:L19"/>
    <mergeCell ref="E20:F20"/>
    <mergeCell ref="E21:F21"/>
    <mergeCell ref="G21:H21"/>
    <mergeCell ref="I21:L21"/>
    <mergeCell ref="E22:F22"/>
    <mergeCell ref="G22:H22"/>
    <mergeCell ref="J22:K22"/>
    <mergeCell ref="E26:F26"/>
    <mergeCell ref="G26:L26"/>
    <mergeCell ref="E27:F27"/>
    <mergeCell ref="G27:L27"/>
    <mergeCell ref="D28:D29"/>
    <mergeCell ref="E28:F28"/>
    <mergeCell ref="G28:L28"/>
    <mergeCell ref="E29:F29"/>
    <mergeCell ref="G29:L29"/>
    <mergeCell ref="J33:K33"/>
    <mergeCell ref="B34:C35"/>
    <mergeCell ref="E34:F34"/>
    <mergeCell ref="G34:L34"/>
    <mergeCell ref="E35:F35"/>
    <mergeCell ref="G35:L35"/>
    <mergeCell ref="D30:D31"/>
    <mergeCell ref="E30:F30"/>
    <mergeCell ref="G30:L30"/>
    <mergeCell ref="E31:F31"/>
    <mergeCell ref="G31:L31"/>
    <mergeCell ref="D32:D33"/>
    <mergeCell ref="E32:F32"/>
    <mergeCell ref="G32:L32"/>
    <mergeCell ref="E33:F33"/>
    <mergeCell ref="G33:H33"/>
    <mergeCell ref="A20:C33"/>
    <mergeCell ref="E39:F39"/>
    <mergeCell ref="G39:L39"/>
    <mergeCell ref="E40:F40"/>
    <mergeCell ref="G40:L40"/>
    <mergeCell ref="D41:D42"/>
    <mergeCell ref="G41:K41"/>
    <mergeCell ref="G42:K42"/>
    <mergeCell ref="C36:C43"/>
    <mergeCell ref="E36:F36"/>
    <mergeCell ref="G36:H36"/>
    <mergeCell ref="I36:L36"/>
    <mergeCell ref="D37:D38"/>
    <mergeCell ref="E37:F37"/>
    <mergeCell ref="G37:L37"/>
    <mergeCell ref="E38:F38"/>
    <mergeCell ref="G38:L38"/>
    <mergeCell ref="D39:D40"/>
    <mergeCell ref="B46:C46"/>
    <mergeCell ref="E46:F46"/>
    <mergeCell ref="G46:L46"/>
    <mergeCell ref="C47:L47"/>
    <mergeCell ref="C48:L48"/>
    <mergeCell ref="E43:F43"/>
    <mergeCell ref="G43:L43"/>
    <mergeCell ref="C44:C45"/>
    <mergeCell ref="E44:F44"/>
    <mergeCell ref="G44:H44"/>
    <mergeCell ref="I44:L44"/>
    <mergeCell ref="E45:F45"/>
    <mergeCell ref="G45:L45"/>
  </mergeCells>
  <phoneticPr fontId="1"/>
  <conditionalFormatting sqref="G14 G15:L15">
    <cfRule type="expression" dxfId="37" priority="3">
      <formula>AND($G$12=$P$12)</formula>
    </cfRule>
  </conditionalFormatting>
  <conditionalFormatting sqref="G32 G33:L33">
    <cfRule type="expression" dxfId="36" priority="6">
      <formula>$G$30=$P$30</formula>
    </cfRule>
  </conditionalFormatting>
  <conditionalFormatting sqref="G36:I36 G37 G38:L38 G39 G40:L40 G41:G43">
    <cfRule type="expression" dxfId="35" priority="8">
      <formula>$G$35=$O$35</formula>
    </cfRule>
  </conditionalFormatting>
  <conditionalFormatting sqref="G44:I44 G45:L45">
    <cfRule type="expression" dxfId="34" priority="9">
      <formula>$G$35=$N$35</formula>
    </cfRule>
  </conditionalFormatting>
  <conditionalFormatting sqref="G16:L19 G26:L26">
    <cfRule type="expression" dxfId="33" priority="1">
      <formula>OR($G$7=$O$7,$G$7=$P$7,$G$7=$Q$7)</formula>
    </cfRule>
  </conditionalFormatting>
  <conditionalFormatting sqref="G25:L25">
    <cfRule type="expression" dxfId="32" priority="4">
      <formula>OR($G$24=$N$24,$G$24=$O$24,$G$24=$P$24)</formula>
    </cfRule>
  </conditionalFormatting>
  <conditionalFormatting sqref="G27:L29">
    <cfRule type="expression" dxfId="31" priority="2">
      <formula>$G$7=$N$7</formula>
    </cfRule>
  </conditionalFormatting>
  <conditionalFormatting sqref="G29:L29">
    <cfRule type="expression" dxfId="30" priority="5">
      <formula>$G$28=$N$28</formula>
    </cfRule>
  </conditionalFormatting>
  <conditionalFormatting sqref="G38:L38">
    <cfRule type="expression" dxfId="29" priority="10">
      <formula>OR($G$37=$N$37,$G$37=$O$37)</formula>
    </cfRule>
  </conditionalFormatting>
  <conditionalFormatting sqref="G40:L40">
    <cfRule type="expression" dxfId="28" priority="11">
      <formula>OR($G$39=$N$39,$G$39=$O$39)</formula>
    </cfRule>
  </conditionalFormatting>
  <conditionalFormatting sqref="G46:L46">
    <cfRule type="expression" dxfId="27" priority="7">
      <formula>$G$34=$N$34</formula>
    </cfRule>
  </conditionalFormatting>
  <dataValidations count="17">
    <dataValidation type="list" allowBlank="1" showInputMessage="1" showErrorMessage="1" sqref="G34" xr:uid="{176FBB56-893A-4D7F-A5E3-D70A5314F001}">
      <formula1>$N$34:$O$34</formula1>
    </dataValidation>
    <dataValidation type="list" allowBlank="1" showInputMessage="1" showErrorMessage="1" sqref="G24" xr:uid="{939A0804-EB72-4B23-8BD5-28E44DC8E779}">
      <formula1>$N$24:$Q$24</formula1>
    </dataValidation>
    <dataValidation type="list" allowBlank="1" showInputMessage="1" showErrorMessage="1" sqref="G14" xr:uid="{760D9115-341D-4D9B-8077-F038705A9A61}">
      <formula1>$N$14:$O$14</formula1>
    </dataValidation>
    <dataValidation type="list" allowBlank="1" showInputMessage="1" showErrorMessage="1" sqref="G12" xr:uid="{D7747462-DCB3-424D-B093-ACD44D6A9E79}">
      <formula1>$N$12:$P$12</formula1>
    </dataValidation>
    <dataValidation type="list" allowBlank="1" showInputMessage="1" showErrorMessage="1" sqref="G32" xr:uid="{F93DD49C-B205-4CED-A946-0226AEF6E709}">
      <formula1>$N$32:$O$32</formula1>
    </dataValidation>
    <dataValidation type="list" allowBlank="1" showInputMessage="1" showErrorMessage="1" sqref="G30" xr:uid="{84B60629-D43B-475A-B24E-C783E10CB8C7}">
      <formula1>$N$30:$P$30</formula1>
    </dataValidation>
    <dataValidation type="list" allowBlank="1" showInputMessage="1" showErrorMessage="1" sqref="G35" xr:uid="{6DE01BB0-CE07-497C-9756-DF3CF7478347}">
      <formula1>$N$35:$P$35</formula1>
    </dataValidation>
    <dataValidation type="whole" allowBlank="1" showInputMessage="1" showErrorMessage="1" sqref="G36:H36 G44:H44" xr:uid="{E9618033-2503-4B93-86F0-266D6C069DF3}">
      <formula1>0</formula1>
      <formula2>9999</formula2>
    </dataValidation>
    <dataValidation type="list" allowBlank="1" showInputMessage="1" showErrorMessage="1" sqref="G37" xr:uid="{818DEAF2-6F5F-4452-AA62-60054F94B754}">
      <formula1>$N$37:$P$37</formula1>
    </dataValidation>
    <dataValidation type="list" allowBlank="1" showInputMessage="1" showErrorMessage="1" sqref="G39" xr:uid="{61D708A3-3594-4341-979F-CA7BB9DEA76D}">
      <formula1>$N$39:$P$39</formula1>
    </dataValidation>
    <dataValidation type="list" allowBlank="1" showInputMessage="1" showErrorMessage="1" sqref="G28:L28" xr:uid="{C96727D3-A0B3-4F4C-A390-66B708D126B1}">
      <formula1>$N$28:$O$28</formula1>
    </dataValidation>
    <dataValidation type="list" allowBlank="1" showInputMessage="1" showErrorMessage="1" sqref="G7:L7" xr:uid="{926ED8BC-7521-452E-BD97-345C7A805784}">
      <formula1>$N$7:$Q$7</formula1>
    </dataValidation>
    <dataValidation type="list" allowBlank="1" showInputMessage="1" showErrorMessage="1" sqref="G43:L43" xr:uid="{46CA2DDC-D73C-4F58-A78F-5C147BDC66EE}">
      <formula1>"適合,不適合"</formula1>
    </dataValidation>
    <dataValidation type="list" allowBlank="1" showInputMessage="1" showErrorMessage="1" sqref="G27:L27" xr:uid="{3C9EEEF3-F54C-4904-8751-C722CB4C1D38}">
      <formula1>$N$27:$P$27</formula1>
    </dataValidation>
    <dataValidation type="list" allowBlank="1" showInputMessage="1" showErrorMessage="1" sqref="G26:L26" xr:uid="{3E7087C5-1848-46F0-B2B1-FA5919D019BE}">
      <formula1>$N$26:$P$26</formula1>
    </dataValidation>
    <dataValidation type="list" allowBlank="1" showInputMessage="1" showErrorMessage="1" sqref="G9:L9" xr:uid="{7C65D7E8-074F-41FE-BB96-9585A385EC30}">
      <formula1>$N$9:$R$9</formula1>
    </dataValidation>
    <dataValidation type="list" allowBlank="1" showInputMessage="1" showErrorMessage="1" sqref="G16:L19" xr:uid="{255B4137-16F9-4998-B610-DDB24384120E}">
      <formula1>$N$16:$Q$16</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00104-54C5-4693-A684-8D9A31628E2E}">
  <sheetPr>
    <pageSetUpPr fitToPage="1"/>
  </sheetPr>
  <dimension ref="A1:AC48"/>
  <sheetViews>
    <sheetView view="pageBreakPreview" zoomScaleNormal="100" zoomScaleSheetLayoutView="100" workbookViewId="0"/>
  </sheetViews>
  <sheetFormatPr defaultColWidth="8.875" defaultRowHeight="15.75"/>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62" t="s">
        <v>0</v>
      </c>
      <c r="H1" s="362"/>
      <c r="I1" s="362"/>
      <c r="J1" s="362"/>
      <c r="K1" s="362"/>
      <c r="L1" s="362"/>
    </row>
    <row r="2" spans="1:24" ht="16.5">
      <c r="A2" s="3"/>
      <c r="B2" s="3"/>
      <c r="C2" s="3"/>
      <c r="D2" s="3"/>
      <c r="E2" s="3"/>
      <c r="F2" s="3"/>
      <c r="G2" s="363" t="s">
        <v>212</v>
      </c>
      <c r="H2" s="363"/>
      <c r="I2" s="363"/>
      <c r="J2" s="363"/>
      <c r="K2" s="363"/>
      <c r="L2" s="363"/>
    </row>
    <row r="3" spans="1:24" ht="20.100000000000001" customHeight="1">
      <c r="A3" s="364" t="s">
        <v>1</v>
      </c>
      <c r="B3" s="364"/>
      <c r="C3" s="364"/>
      <c r="D3" s="364"/>
      <c r="E3" s="364"/>
      <c r="F3" s="364"/>
      <c r="G3" s="364"/>
      <c r="H3" s="364"/>
      <c r="I3" s="364"/>
      <c r="J3" s="364"/>
      <c r="K3" s="364"/>
      <c r="L3" s="364"/>
      <c r="M3" s="364"/>
      <c r="N3" s="364"/>
      <c r="O3" s="364"/>
      <c r="P3" s="364"/>
      <c r="Q3" s="364"/>
      <c r="R3" s="364"/>
      <c r="S3" s="364"/>
      <c r="T3" s="364"/>
      <c r="U3" s="364"/>
      <c r="V3" s="364"/>
      <c r="W3" s="364"/>
      <c r="X3" s="364"/>
    </row>
    <row r="4" spans="1:24" ht="8.1" customHeight="1" thickBot="1">
      <c r="A4" s="7"/>
      <c r="B4" s="7"/>
      <c r="C4" s="7"/>
      <c r="D4" s="7"/>
      <c r="E4" s="7"/>
      <c r="F4" s="7"/>
      <c r="G4" s="7"/>
      <c r="H4" s="7"/>
      <c r="I4" s="7"/>
      <c r="J4" s="7"/>
      <c r="K4" s="7"/>
      <c r="L4" s="7"/>
    </row>
    <row r="5" spans="1:24" ht="24" customHeight="1" thickBot="1">
      <c r="A5" s="354" t="s">
        <v>2</v>
      </c>
      <c r="B5" s="355"/>
      <c r="C5" s="355"/>
      <c r="D5" s="8">
        <v>9</v>
      </c>
      <c r="E5" s="16" t="s">
        <v>3</v>
      </c>
      <c r="F5" s="365"/>
      <c r="G5" s="366"/>
      <c r="H5" s="366"/>
      <c r="I5" s="366"/>
      <c r="J5" s="366"/>
      <c r="K5" s="366"/>
      <c r="L5" s="367"/>
      <c r="M5" s="9"/>
    </row>
    <row r="6" spans="1:24" ht="8.1" customHeight="1" thickBot="1">
      <c r="A6" s="7"/>
      <c r="B6" s="7"/>
      <c r="C6" s="7"/>
      <c r="D6" s="7"/>
      <c r="E6" s="7"/>
      <c r="F6" s="7"/>
      <c r="G6" s="58"/>
      <c r="H6" s="58"/>
      <c r="I6" s="7"/>
      <c r="J6" s="7"/>
      <c r="K6" s="7"/>
      <c r="L6" s="7"/>
    </row>
    <row r="7" spans="1:24" ht="24" customHeight="1">
      <c r="A7" s="354" t="s">
        <v>4</v>
      </c>
      <c r="B7" s="355"/>
      <c r="C7" s="355"/>
      <c r="D7" s="256"/>
      <c r="E7" s="269" t="s">
        <v>5</v>
      </c>
      <c r="F7" s="263"/>
      <c r="G7" s="356"/>
      <c r="H7" s="357"/>
      <c r="I7" s="357"/>
      <c r="J7" s="357"/>
      <c r="K7" s="357"/>
      <c r="L7" s="358"/>
      <c r="N7" s="2" t="s">
        <v>6</v>
      </c>
      <c r="O7" s="2" t="s">
        <v>7</v>
      </c>
      <c r="P7" s="2" t="s">
        <v>8</v>
      </c>
      <c r="Q7" s="2" t="s">
        <v>9</v>
      </c>
    </row>
    <row r="8" spans="1:24" ht="24" customHeight="1">
      <c r="A8" s="337" t="s">
        <v>10</v>
      </c>
      <c r="B8" s="338"/>
      <c r="C8" s="302"/>
      <c r="D8" s="167" t="s">
        <v>11</v>
      </c>
      <c r="E8" s="275" t="s">
        <v>12</v>
      </c>
      <c r="F8" s="263"/>
      <c r="G8" s="331"/>
      <c r="H8" s="332"/>
      <c r="I8" s="332"/>
      <c r="J8" s="332"/>
      <c r="K8" s="332"/>
      <c r="L8" s="333"/>
      <c r="U8" s="5"/>
      <c r="V8" s="5"/>
      <c r="W8" s="5"/>
      <c r="X8" s="5"/>
    </row>
    <row r="9" spans="1:24" ht="24" customHeight="1">
      <c r="A9" s="303"/>
      <c r="B9" s="339"/>
      <c r="C9" s="304"/>
      <c r="D9" s="167" t="s">
        <v>188</v>
      </c>
      <c r="E9" s="275" t="s">
        <v>189</v>
      </c>
      <c r="F9" s="257"/>
      <c r="G9" s="359"/>
      <c r="H9" s="360"/>
      <c r="I9" s="360"/>
      <c r="J9" s="360"/>
      <c r="K9" s="360"/>
      <c r="L9" s="361"/>
      <c r="N9" s="2" t="s">
        <v>190</v>
      </c>
      <c r="O9" s="2" t="s">
        <v>191</v>
      </c>
      <c r="P9" s="2" t="s">
        <v>192</v>
      </c>
      <c r="Q9" s="2" t="s">
        <v>193</v>
      </c>
      <c r="R9" s="2" t="s">
        <v>21</v>
      </c>
      <c r="U9" s="5"/>
      <c r="V9" s="5"/>
      <c r="W9" s="5"/>
      <c r="X9" s="5"/>
    </row>
    <row r="10" spans="1:24" ht="24" customHeight="1">
      <c r="A10" s="303"/>
      <c r="B10" s="339"/>
      <c r="C10" s="304"/>
      <c r="D10" s="167" t="s">
        <v>13</v>
      </c>
      <c r="E10" s="275" t="s">
        <v>14</v>
      </c>
      <c r="F10" s="257"/>
      <c r="G10" s="359"/>
      <c r="H10" s="360"/>
      <c r="I10" s="360"/>
      <c r="J10" s="360"/>
      <c r="K10" s="360"/>
      <c r="L10" s="361"/>
      <c r="U10" s="5"/>
      <c r="V10" s="5"/>
      <c r="W10" s="5"/>
      <c r="X10" s="5"/>
    </row>
    <row r="11" spans="1:24" ht="24" customHeight="1">
      <c r="A11" s="303"/>
      <c r="B11" s="339"/>
      <c r="C11" s="304"/>
      <c r="D11" s="167" t="s">
        <v>15</v>
      </c>
      <c r="E11" s="269" t="s">
        <v>16</v>
      </c>
      <c r="F11" s="263"/>
      <c r="G11" s="340"/>
      <c r="H11" s="341"/>
      <c r="I11" s="351" t="s">
        <v>17</v>
      </c>
      <c r="J11" s="352"/>
      <c r="K11" s="352"/>
      <c r="L11" s="353"/>
      <c r="U11" s="5"/>
      <c r="V11" s="5"/>
      <c r="W11" s="5"/>
      <c r="X11" s="5"/>
    </row>
    <row r="12" spans="1:24" ht="20.100000000000001" customHeight="1">
      <c r="A12" s="303"/>
      <c r="B12" s="339"/>
      <c r="C12" s="304"/>
      <c r="D12" s="308" t="s">
        <v>194</v>
      </c>
      <c r="E12" s="279" t="s">
        <v>18</v>
      </c>
      <c r="F12" s="280"/>
      <c r="G12" s="328"/>
      <c r="H12" s="329"/>
      <c r="I12" s="329"/>
      <c r="J12" s="329"/>
      <c r="K12" s="329"/>
      <c r="L12" s="330"/>
      <c r="N12" s="2" t="s">
        <v>19</v>
      </c>
      <c r="O12" s="2" t="s">
        <v>20</v>
      </c>
      <c r="P12" s="2" t="s">
        <v>21</v>
      </c>
    </row>
    <row r="13" spans="1:24" ht="20.100000000000001" customHeight="1">
      <c r="A13" s="303"/>
      <c r="B13" s="339"/>
      <c r="C13" s="304"/>
      <c r="D13" s="268"/>
      <c r="E13" s="284" t="str">
        <f>"（"&amp;IF($G12=$N12,"土地の所有者",IF($G12=$O12,"土地の所有者",IF($G12="","土地の所有者、その他の内容","その他の内容")))&amp;"）"</f>
        <v>（土地の所有者、その他の内容）</v>
      </c>
      <c r="F13" s="285"/>
      <c r="G13" s="286"/>
      <c r="H13" s="287"/>
      <c r="I13" s="287"/>
      <c r="J13" s="287"/>
      <c r="K13" s="287"/>
      <c r="L13" s="288"/>
    </row>
    <row r="14" spans="1:24" ht="20.100000000000001" customHeight="1">
      <c r="A14" s="303"/>
      <c r="B14" s="339"/>
      <c r="C14" s="304"/>
      <c r="D14" s="268" t="s">
        <v>22</v>
      </c>
      <c r="E14" s="279" t="str">
        <f>IF($G12=$N12,"[取得済み,取得予定]",IF($G12=$O12,"[借地契約済み,借地契約予定]","[取得済み,取得予定,借地契約済み,借地契約予定]"))&amp;"　から選択"</f>
        <v>[取得済み,取得予定,借地契約済み,借地契約予定]　から選択</v>
      </c>
      <c r="F14" s="280"/>
      <c r="G14" s="281"/>
      <c r="H14" s="282"/>
      <c r="I14" s="282"/>
      <c r="J14" s="282"/>
      <c r="K14" s="282"/>
      <c r="L14" s="283"/>
      <c r="N14" s="2" t="str">
        <f>IF($G12=$N12,"取得済み",IF($G12=$O12,"借地契約済み",""))</f>
        <v/>
      </c>
      <c r="O14" s="2" t="str">
        <f>IF($G12=$N12,"取得予定",IF($G12=$O12,"借地契約予定",""))</f>
        <v/>
      </c>
    </row>
    <row r="15" spans="1:24" ht="20.100000000000001" customHeight="1">
      <c r="A15" s="303"/>
      <c r="B15" s="339"/>
      <c r="C15" s="304"/>
      <c r="D15" s="268"/>
      <c r="E15" s="284"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285"/>
      <c r="G15" s="348"/>
      <c r="H15" s="349"/>
      <c r="I15" s="17" t="s">
        <v>23</v>
      </c>
      <c r="J15" s="350"/>
      <c r="K15" s="349"/>
      <c r="L15" s="18" t="s">
        <v>24</v>
      </c>
    </row>
    <row r="16" spans="1:24" ht="36">
      <c r="A16" s="303"/>
      <c r="B16" s="339"/>
      <c r="C16" s="304"/>
      <c r="D16" s="110" t="s">
        <v>195</v>
      </c>
      <c r="E16" s="257" t="s">
        <v>196</v>
      </c>
      <c r="F16" s="264"/>
      <c r="G16" s="334"/>
      <c r="H16" s="335"/>
      <c r="I16" s="335"/>
      <c r="J16" s="335"/>
      <c r="K16" s="335"/>
      <c r="L16" s="336"/>
      <c r="N16" s="2" t="s">
        <v>181</v>
      </c>
      <c r="O16" s="2" t="s">
        <v>197</v>
      </c>
      <c r="P16" s="2" t="s">
        <v>198</v>
      </c>
      <c r="Q16" s="2" t="s">
        <v>199</v>
      </c>
    </row>
    <row r="17" spans="1:29" ht="36">
      <c r="A17" s="303"/>
      <c r="B17" s="339"/>
      <c r="C17" s="304"/>
      <c r="D17" s="110" t="s">
        <v>200</v>
      </c>
      <c r="E17" s="257" t="s">
        <v>196</v>
      </c>
      <c r="F17" s="264"/>
      <c r="G17" s="334"/>
      <c r="H17" s="335"/>
      <c r="I17" s="335"/>
      <c r="J17" s="335"/>
      <c r="K17" s="335"/>
      <c r="L17" s="336"/>
      <c r="N17" s="2" t="s">
        <v>181</v>
      </c>
      <c r="O17" s="2" t="s">
        <v>197</v>
      </c>
      <c r="P17" s="2" t="s">
        <v>198</v>
      </c>
      <c r="Q17" s="2" t="s">
        <v>199</v>
      </c>
    </row>
    <row r="18" spans="1:29" ht="84">
      <c r="A18" s="303"/>
      <c r="B18" s="339"/>
      <c r="C18" s="304"/>
      <c r="D18" s="110" t="s">
        <v>201</v>
      </c>
      <c r="E18" s="257" t="s">
        <v>196</v>
      </c>
      <c r="F18" s="264"/>
      <c r="G18" s="334"/>
      <c r="H18" s="335"/>
      <c r="I18" s="335"/>
      <c r="J18" s="335"/>
      <c r="K18" s="335"/>
      <c r="L18" s="336"/>
      <c r="N18" s="2" t="s">
        <v>181</v>
      </c>
      <c r="O18" s="2" t="s">
        <v>197</v>
      </c>
      <c r="P18" s="2" t="s">
        <v>198</v>
      </c>
      <c r="Q18" s="2" t="s">
        <v>199</v>
      </c>
    </row>
    <row r="19" spans="1:29" ht="72">
      <c r="A19" s="303"/>
      <c r="B19" s="339"/>
      <c r="C19" s="304"/>
      <c r="D19" s="110" t="s">
        <v>202</v>
      </c>
      <c r="E19" s="257" t="s">
        <v>196</v>
      </c>
      <c r="F19" s="264"/>
      <c r="G19" s="334"/>
      <c r="H19" s="335"/>
      <c r="I19" s="335"/>
      <c r="J19" s="335"/>
      <c r="K19" s="335"/>
      <c r="L19" s="336"/>
      <c r="N19" s="2" t="s">
        <v>181</v>
      </c>
      <c r="O19" s="2" t="s">
        <v>197</v>
      </c>
      <c r="P19" s="2" t="s">
        <v>198</v>
      </c>
      <c r="Q19" s="2" t="s">
        <v>199</v>
      </c>
    </row>
    <row r="20" spans="1:29" ht="20.100000000000001" customHeight="1">
      <c r="A20" s="337" t="s">
        <v>25</v>
      </c>
      <c r="B20" s="338"/>
      <c r="C20" s="302"/>
      <c r="D20" s="167" t="s">
        <v>26</v>
      </c>
      <c r="E20" s="269" t="s">
        <v>27</v>
      </c>
      <c r="F20" s="263"/>
      <c r="G20" s="59" t="s">
        <v>28</v>
      </c>
      <c r="H20" s="45"/>
      <c r="I20" s="52" t="s">
        <v>29</v>
      </c>
      <c r="J20" s="53" t="s">
        <v>30</v>
      </c>
      <c r="K20" s="54"/>
      <c r="L20" s="55" t="s">
        <v>29</v>
      </c>
    </row>
    <row r="21" spans="1:29" ht="20.100000000000001" customHeight="1">
      <c r="A21" s="303"/>
      <c r="B21" s="339"/>
      <c r="C21" s="304"/>
      <c r="D21" s="167" t="s">
        <v>31</v>
      </c>
      <c r="E21" s="269" t="s">
        <v>32</v>
      </c>
      <c r="F21" s="263"/>
      <c r="G21" s="340"/>
      <c r="H21" s="341"/>
      <c r="I21" s="342" t="s">
        <v>17</v>
      </c>
      <c r="J21" s="343"/>
      <c r="K21" s="343"/>
      <c r="L21" s="344"/>
      <c r="U21" s="5"/>
      <c r="V21" s="5"/>
      <c r="W21" s="5"/>
      <c r="X21" s="5"/>
    </row>
    <row r="22" spans="1:29" ht="20.100000000000001" customHeight="1">
      <c r="A22" s="303"/>
      <c r="B22" s="339"/>
      <c r="C22" s="304"/>
      <c r="D22" s="167" t="str">
        <f>"着工"&amp;IF($G$7&lt;&gt;$N$7,"","（予定）")&amp;"年月"&amp;IF(OR($G$7=$O$7,$G$7=$P$7),"（当初）","")</f>
        <v>着工年月</v>
      </c>
      <c r="E22" s="345" t="s">
        <v>33</v>
      </c>
      <c r="F22" s="263"/>
      <c r="G22" s="270"/>
      <c r="H22" s="271"/>
      <c r="I22" s="50" t="s">
        <v>23</v>
      </c>
      <c r="J22" s="346"/>
      <c r="K22" s="347"/>
      <c r="L22" s="20" t="s">
        <v>24</v>
      </c>
      <c r="U22" s="5"/>
      <c r="V22" s="5"/>
      <c r="W22" s="5"/>
      <c r="X22" s="5"/>
    </row>
    <row r="23" spans="1:29" ht="20.100000000000001" customHeight="1">
      <c r="A23" s="303"/>
      <c r="B23" s="339"/>
      <c r="C23" s="304"/>
      <c r="D23" s="167" t="str">
        <f>"竣工"&amp;IF($G$7&lt;&gt;$N$7,"","（予定）")&amp;"年月"&amp;IF(OR($G$7=$O$7,$G$7=$P$7),"（当初）","")</f>
        <v>竣工年月</v>
      </c>
      <c r="E23" s="284" t="s">
        <v>33</v>
      </c>
      <c r="F23" s="285"/>
      <c r="G23" s="294"/>
      <c r="H23" s="295"/>
      <c r="I23" s="19" t="s">
        <v>23</v>
      </c>
      <c r="J23" s="326"/>
      <c r="K23" s="327"/>
      <c r="L23" s="51" t="s">
        <v>24</v>
      </c>
      <c r="U23" s="5"/>
      <c r="V23" s="5"/>
      <c r="W23" s="5"/>
      <c r="X23" s="5"/>
    </row>
    <row r="24" spans="1:29" ht="20.100000000000001" customHeight="1">
      <c r="A24" s="303"/>
      <c r="B24" s="339"/>
      <c r="C24" s="304"/>
      <c r="D24" s="268" t="s">
        <v>34</v>
      </c>
      <c r="E24" s="279" t="s">
        <v>35</v>
      </c>
      <c r="F24" s="280"/>
      <c r="G24" s="328"/>
      <c r="H24" s="329"/>
      <c r="I24" s="329"/>
      <c r="J24" s="329"/>
      <c r="K24" s="329"/>
      <c r="L24" s="330"/>
      <c r="N24" s="2" t="s">
        <v>36</v>
      </c>
      <c r="O24" s="2" t="s">
        <v>37</v>
      </c>
      <c r="P24" s="2" t="s">
        <v>38</v>
      </c>
      <c r="Q24" s="2" t="s">
        <v>39</v>
      </c>
    </row>
    <row r="25" spans="1:29" ht="20.100000000000001" customHeight="1">
      <c r="A25" s="303"/>
      <c r="B25" s="339"/>
      <c r="C25" s="304"/>
      <c r="D25" s="268"/>
      <c r="E25" s="284" t="s">
        <v>40</v>
      </c>
      <c r="F25" s="285"/>
      <c r="G25" s="331"/>
      <c r="H25" s="332"/>
      <c r="I25" s="332"/>
      <c r="J25" s="332"/>
      <c r="K25" s="332"/>
      <c r="L25" s="333"/>
    </row>
    <row r="26" spans="1:29" ht="39" customHeight="1">
      <c r="A26" s="303"/>
      <c r="B26" s="339"/>
      <c r="C26" s="304"/>
      <c r="D26" s="110" t="s">
        <v>220</v>
      </c>
      <c r="E26" s="257" t="s">
        <v>221</v>
      </c>
      <c r="F26" s="264"/>
      <c r="G26" s="311"/>
      <c r="H26" s="312"/>
      <c r="I26" s="312"/>
      <c r="J26" s="312"/>
      <c r="K26" s="312"/>
      <c r="L26" s="313"/>
      <c r="N26" s="2" t="s">
        <v>222</v>
      </c>
      <c r="O26" s="2" t="s">
        <v>223</v>
      </c>
      <c r="P26" s="2" t="s">
        <v>224</v>
      </c>
      <c r="U26" s="1"/>
      <c r="V26" s="1"/>
      <c r="W26" s="1"/>
      <c r="X26" s="1"/>
      <c r="Y26" s="1"/>
      <c r="Z26" s="1"/>
      <c r="AA26" s="1"/>
      <c r="AB26" s="1"/>
      <c r="AC26" s="1"/>
    </row>
    <row r="27" spans="1:29" ht="32.1" customHeight="1">
      <c r="A27" s="303"/>
      <c r="B27" s="339"/>
      <c r="C27" s="304"/>
      <c r="D27" s="10" t="s">
        <v>41</v>
      </c>
      <c r="E27" s="275" t="s">
        <v>168</v>
      </c>
      <c r="F27" s="257"/>
      <c r="G27" s="314"/>
      <c r="H27" s="315"/>
      <c r="I27" s="315"/>
      <c r="J27" s="315"/>
      <c r="K27" s="315"/>
      <c r="L27" s="316"/>
      <c r="N27" s="2" t="s">
        <v>42</v>
      </c>
      <c r="O27" s="2" t="s">
        <v>43</v>
      </c>
      <c r="P27" s="2" t="s">
        <v>169</v>
      </c>
      <c r="U27" s="1"/>
      <c r="V27" s="1"/>
      <c r="W27" s="1"/>
      <c r="X27" s="1"/>
      <c r="Y27" s="1"/>
      <c r="Z27" s="1"/>
      <c r="AA27" s="1"/>
      <c r="AB27" s="1"/>
      <c r="AC27" s="1"/>
    </row>
    <row r="28" spans="1:29" ht="20.100000000000001" customHeight="1">
      <c r="A28" s="303"/>
      <c r="B28" s="339"/>
      <c r="C28" s="304"/>
      <c r="D28" s="317" t="s">
        <v>44</v>
      </c>
      <c r="E28" s="319" t="s">
        <v>45</v>
      </c>
      <c r="F28" s="320"/>
      <c r="G28" s="321"/>
      <c r="H28" s="322"/>
      <c r="I28" s="322"/>
      <c r="J28" s="322"/>
      <c r="K28" s="322"/>
      <c r="L28" s="323"/>
      <c r="N28" s="2" t="s">
        <v>46</v>
      </c>
      <c r="O28" s="2" t="s">
        <v>47</v>
      </c>
      <c r="U28" s="1"/>
      <c r="V28" s="1"/>
      <c r="W28" s="1"/>
      <c r="X28" s="1"/>
      <c r="Y28" s="1"/>
      <c r="Z28" s="1"/>
      <c r="AA28" s="1"/>
      <c r="AB28" s="1"/>
      <c r="AC28" s="1"/>
    </row>
    <row r="29" spans="1:29" ht="20.100000000000001" customHeight="1">
      <c r="A29" s="303"/>
      <c r="B29" s="339"/>
      <c r="C29" s="304"/>
      <c r="D29" s="318"/>
      <c r="E29" s="324" t="s">
        <v>48</v>
      </c>
      <c r="F29" s="325"/>
      <c r="G29" s="286"/>
      <c r="H29" s="287"/>
      <c r="I29" s="287"/>
      <c r="J29" s="287"/>
      <c r="K29" s="287"/>
      <c r="L29" s="288"/>
      <c r="U29" s="1"/>
      <c r="V29" s="1"/>
      <c r="W29" s="1"/>
      <c r="X29" s="1"/>
      <c r="Y29" s="1"/>
      <c r="Z29" s="1"/>
      <c r="AA29" s="1"/>
      <c r="AB29" s="1"/>
      <c r="AC29" s="1"/>
    </row>
    <row r="30" spans="1:29" ht="20.100000000000001" customHeight="1">
      <c r="A30" s="303"/>
      <c r="B30" s="339"/>
      <c r="C30" s="304"/>
      <c r="D30" s="308" t="s">
        <v>194</v>
      </c>
      <c r="E30" s="279" t="s">
        <v>49</v>
      </c>
      <c r="F30" s="280"/>
      <c r="G30" s="281"/>
      <c r="H30" s="282"/>
      <c r="I30" s="282"/>
      <c r="J30" s="282"/>
      <c r="K30" s="282"/>
      <c r="L30" s="283"/>
      <c r="N30" s="2" t="s">
        <v>50</v>
      </c>
      <c r="O30" s="2" t="s">
        <v>51</v>
      </c>
      <c r="P30" s="60" t="s">
        <v>39</v>
      </c>
      <c r="U30" s="1"/>
      <c r="V30" s="1"/>
      <c r="W30" s="1"/>
      <c r="X30" s="1"/>
      <c r="Y30" s="1"/>
      <c r="Z30" s="1"/>
      <c r="AA30" s="1"/>
      <c r="AB30" s="1"/>
      <c r="AC30" s="1"/>
    </row>
    <row r="31" spans="1:29" ht="20.100000000000001" customHeight="1">
      <c r="A31" s="303"/>
      <c r="B31" s="339"/>
      <c r="C31" s="304"/>
      <c r="D31" s="268"/>
      <c r="E31" s="284" t="str">
        <f>"（"&amp;IF($G30=$N30,"建物の所有者",IF($G30=$O30,"建物の所有者",IF($G30="","建物の所有者、その他の内容","その他の内容")))&amp;"）"</f>
        <v>（建物の所有者、その他の内容）</v>
      </c>
      <c r="F31" s="285"/>
      <c r="G31" s="286"/>
      <c r="H31" s="287"/>
      <c r="I31" s="287"/>
      <c r="J31" s="287"/>
      <c r="K31" s="287"/>
      <c r="L31" s="288"/>
    </row>
    <row r="32" spans="1:29" ht="20.100000000000001" customHeight="1">
      <c r="A32" s="303"/>
      <c r="B32" s="339"/>
      <c r="C32" s="304"/>
      <c r="D32" s="268" t="s">
        <v>22</v>
      </c>
      <c r="E32" s="279" t="str">
        <f>IF($G30=$N30,"[取得済み,取得予定]",IF($G30=$O30,"[賃貸借契約済み,賃貸借契約予定]","[取得済み,取得予定,賃貸借契約済み,賃貸借契約予定]"))&amp;"　から選択"</f>
        <v>[取得済み,取得予定,賃貸借契約済み,賃貸借契約予定]　から選択</v>
      </c>
      <c r="F32" s="280"/>
      <c r="G32" s="281"/>
      <c r="H32" s="282"/>
      <c r="I32" s="282"/>
      <c r="J32" s="282"/>
      <c r="K32" s="282"/>
      <c r="L32" s="283"/>
      <c r="N32" s="2" t="str">
        <f>IF($G30=$N30,"取得済み",IF($G30=$O30,"賃貸借契約済み",""))</f>
        <v/>
      </c>
      <c r="O32" s="2" t="str">
        <f>IF($G30=$N30,"取得予定",IF($G30=$O30,"賃貸借契約予定",""))</f>
        <v/>
      </c>
    </row>
    <row r="33" spans="1:24" ht="20.100000000000001" customHeight="1">
      <c r="A33" s="303"/>
      <c r="B33" s="339"/>
      <c r="C33" s="304"/>
      <c r="D33" s="268"/>
      <c r="E33" s="284"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285"/>
      <c r="G33" s="309"/>
      <c r="H33" s="310"/>
      <c r="I33" s="56" t="s">
        <v>23</v>
      </c>
      <c r="J33" s="299"/>
      <c r="K33" s="300"/>
      <c r="L33" s="57" t="s">
        <v>24</v>
      </c>
    </row>
    <row r="34" spans="1:24" ht="20.100000000000001" customHeight="1">
      <c r="A34" s="11"/>
      <c r="B34" s="301" t="s">
        <v>52</v>
      </c>
      <c r="C34" s="302"/>
      <c r="D34" s="167" t="s">
        <v>53</v>
      </c>
      <c r="E34" s="269" t="s">
        <v>54</v>
      </c>
      <c r="F34" s="263"/>
      <c r="G34" s="305"/>
      <c r="H34" s="306"/>
      <c r="I34" s="306"/>
      <c r="J34" s="306"/>
      <c r="K34" s="306"/>
      <c r="L34" s="307"/>
      <c r="N34" s="2" t="s">
        <v>55</v>
      </c>
      <c r="O34" s="2" t="s">
        <v>56</v>
      </c>
      <c r="U34" s="5"/>
      <c r="V34" s="5"/>
      <c r="W34" s="5"/>
      <c r="X34" s="5"/>
    </row>
    <row r="35" spans="1:24" ht="20.100000000000001" customHeight="1">
      <c r="A35" s="11"/>
      <c r="B35" s="303"/>
      <c r="C35" s="304"/>
      <c r="D35" s="167" t="s">
        <v>57</v>
      </c>
      <c r="E35" s="269" t="s">
        <v>58</v>
      </c>
      <c r="F35" s="263"/>
      <c r="G35" s="305"/>
      <c r="H35" s="306"/>
      <c r="I35" s="306"/>
      <c r="J35" s="306"/>
      <c r="K35" s="306"/>
      <c r="L35" s="307"/>
      <c r="N35" s="15" t="s">
        <v>59</v>
      </c>
      <c r="O35" s="15" t="s">
        <v>60</v>
      </c>
      <c r="P35" s="2" t="s">
        <v>61</v>
      </c>
      <c r="U35" s="5"/>
      <c r="V35" s="5"/>
      <c r="W35" s="5"/>
      <c r="X35" s="5"/>
    </row>
    <row r="36" spans="1:24" ht="28.15" customHeight="1">
      <c r="A36" s="11"/>
      <c r="B36" s="11"/>
      <c r="C36" s="289" t="s">
        <v>62</v>
      </c>
      <c r="D36" s="167" t="s">
        <v>63</v>
      </c>
      <c r="E36" s="269" t="s">
        <v>64</v>
      </c>
      <c r="F36" s="263"/>
      <c r="G36" s="294"/>
      <c r="H36" s="295"/>
      <c r="I36" s="296" t="s">
        <v>65</v>
      </c>
      <c r="J36" s="297"/>
      <c r="K36" s="297"/>
      <c r="L36" s="298"/>
    </row>
    <row r="37" spans="1:24" ht="20.100000000000001" customHeight="1">
      <c r="A37" s="11"/>
      <c r="B37" s="11"/>
      <c r="C37" s="293"/>
      <c r="D37" s="256" t="s">
        <v>66</v>
      </c>
      <c r="E37" s="279" t="s">
        <v>67</v>
      </c>
      <c r="F37" s="280"/>
      <c r="G37" s="281"/>
      <c r="H37" s="282"/>
      <c r="I37" s="282"/>
      <c r="J37" s="282"/>
      <c r="K37" s="282"/>
      <c r="L37" s="283"/>
      <c r="N37" s="2" t="s">
        <v>68</v>
      </c>
      <c r="O37" s="2" t="s">
        <v>69</v>
      </c>
      <c r="P37" s="2" t="s">
        <v>21</v>
      </c>
    </row>
    <row r="38" spans="1:24" ht="20.100000000000001" customHeight="1">
      <c r="A38" s="11"/>
      <c r="B38" s="11"/>
      <c r="C38" s="293"/>
      <c r="D38" s="256"/>
      <c r="E38" s="284" t="s">
        <v>40</v>
      </c>
      <c r="F38" s="285"/>
      <c r="G38" s="286"/>
      <c r="H38" s="287"/>
      <c r="I38" s="287"/>
      <c r="J38" s="287"/>
      <c r="K38" s="287"/>
      <c r="L38" s="288"/>
    </row>
    <row r="39" spans="1:24" ht="20.100000000000001" customHeight="1">
      <c r="A39" s="11"/>
      <c r="B39" s="11"/>
      <c r="C39" s="293"/>
      <c r="D39" s="256" t="s">
        <v>70</v>
      </c>
      <c r="E39" s="279" t="s">
        <v>71</v>
      </c>
      <c r="F39" s="280"/>
      <c r="G39" s="281"/>
      <c r="H39" s="282"/>
      <c r="I39" s="282"/>
      <c r="J39" s="282"/>
      <c r="K39" s="282"/>
      <c r="L39" s="283"/>
      <c r="N39" s="2" t="s">
        <v>72</v>
      </c>
      <c r="O39" s="2" t="s">
        <v>73</v>
      </c>
      <c r="P39" s="2" t="s">
        <v>21</v>
      </c>
    </row>
    <row r="40" spans="1:24" ht="20.100000000000001" customHeight="1">
      <c r="A40" s="11"/>
      <c r="B40" s="11"/>
      <c r="C40" s="293"/>
      <c r="D40" s="256"/>
      <c r="E40" s="284" t="s">
        <v>40</v>
      </c>
      <c r="F40" s="285"/>
      <c r="G40" s="286"/>
      <c r="H40" s="287"/>
      <c r="I40" s="287"/>
      <c r="J40" s="287"/>
      <c r="K40" s="287"/>
      <c r="L40" s="288"/>
    </row>
    <row r="41" spans="1:24" ht="20.100000000000001" customHeight="1">
      <c r="A41" s="11"/>
      <c r="B41" s="11"/>
      <c r="C41" s="293"/>
      <c r="D41" s="289" t="s">
        <v>74</v>
      </c>
      <c r="E41" s="109" t="s">
        <v>75</v>
      </c>
      <c r="F41" s="109" t="s">
        <v>76</v>
      </c>
      <c r="G41" s="291"/>
      <c r="H41" s="292"/>
      <c r="I41" s="292"/>
      <c r="J41" s="292"/>
      <c r="K41" s="292"/>
      <c r="L41" s="113" t="s">
        <v>17</v>
      </c>
    </row>
    <row r="42" spans="1:24" ht="20.100000000000001" customHeight="1">
      <c r="A42" s="11"/>
      <c r="B42" s="11"/>
      <c r="C42" s="293"/>
      <c r="D42" s="290"/>
      <c r="E42" s="109" t="s">
        <v>77</v>
      </c>
      <c r="F42" s="109" t="s">
        <v>78</v>
      </c>
      <c r="G42" s="291"/>
      <c r="H42" s="292"/>
      <c r="I42" s="292"/>
      <c r="J42" s="292"/>
      <c r="K42" s="292"/>
      <c r="L42" s="113" t="s">
        <v>17</v>
      </c>
    </row>
    <row r="43" spans="1:24" ht="42" customHeight="1">
      <c r="A43" s="11"/>
      <c r="B43" s="11"/>
      <c r="C43" s="290"/>
      <c r="D43" s="110" t="s">
        <v>225</v>
      </c>
      <c r="E43" s="263" t="s">
        <v>79</v>
      </c>
      <c r="F43" s="264"/>
      <c r="G43" s="265"/>
      <c r="H43" s="266"/>
      <c r="I43" s="266"/>
      <c r="J43" s="266"/>
      <c r="K43" s="266"/>
      <c r="L43" s="267"/>
    </row>
    <row r="44" spans="1:24" ht="28.15" customHeight="1">
      <c r="A44" s="11"/>
      <c r="B44" s="12"/>
      <c r="C44" s="268" t="s">
        <v>80</v>
      </c>
      <c r="D44" s="167" t="s">
        <v>81</v>
      </c>
      <c r="E44" s="269" t="s">
        <v>82</v>
      </c>
      <c r="F44" s="263"/>
      <c r="G44" s="270"/>
      <c r="H44" s="271"/>
      <c r="I44" s="272" t="s">
        <v>83</v>
      </c>
      <c r="J44" s="273"/>
      <c r="K44" s="273"/>
      <c r="L44" s="274"/>
    </row>
    <row r="45" spans="1:24" ht="72" customHeight="1">
      <c r="A45" s="12"/>
      <c r="B45" s="14"/>
      <c r="C45" s="268"/>
      <c r="D45" s="167" t="s">
        <v>84</v>
      </c>
      <c r="E45" s="275" t="s">
        <v>85</v>
      </c>
      <c r="F45" s="257"/>
      <c r="G45" s="276"/>
      <c r="H45" s="277"/>
      <c r="I45" s="277"/>
      <c r="J45" s="277"/>
      <c r="K45" s="277"/>
      <c r="L45" s="278"/>
    </row>
    <row r="46" spans="1:24" ht="72" customHeight="1" thickBot="1">
      <c r="A46" s="13"/>
      <c r="B46" s="255" t="s">
        <v>86</v>
      </c>
      <c r="C46" s="256"/>
      <c r="D46" s="168" t="s">
        <v>57</v>
      </c>
      <c r="E46" s="257" t="s">
        <v>87</v>
      </c>
      <c r="F46" s="258"/>
      <c r="G46" s="259"/>
      <c r="H46" s="260"/>
      <c r="I46" s="260"/>
      <c r="J46" s="260"/>
      <c r="K46" s="260"/>
      <c r="L46" s="261"/>
    </row>
    <row r="47" spans="1:24" ht="20.100000000000001" customHeight="1">
      <c r="A47" s="3"/>
      <c r="B47" s="3"/>
      <c r="C47" s="262" t="s">
        <v>88</v>
      </c>
      <c r="D47" s="262"/>
      <c r="E47" s="262"/>
      <c r="F47" s="262"/>
      <c r="G47" s="262"/>
      <c r="H47" s="262"/>
      <c r="I47" s="262"/>
      <c r="J47" s="262"/>
      <c r="K47" s="262"/>
      <c r="L47" s="262"/>
    </row>
    <row r="48" spans="1:24" ht="20.100000000000001" customHeight="1">
      <c r="A48" s="3"/>
      <c r="B48" s="3"/>
      <c r="C48" s="262"/>
      <c r="D48" s="262"/>
      <c r="E48" s="262"/>
      <c r="F48" s="262"/>
      <c r="G48" s="262"/>
      <c r="H48" s="262"/>
      <c r="I48" s="262"/>
      <c r="J48" s="262"/>
      <c r="K48" s="262"/>
      <c r="L48" s="262"/>
    </row>
  </sheetData>
  <sheetProtection algorithmName="SHA-512" hashValue="WIYPwSP3GvVenXEyhsnfCbLYgKcAw/Dwn3hgqkmkxxdiojoYUS8uMROXDb5zFKXp5gFh0g1LP9SYiz7fgDiTlw==" saltValue="KDOArBVwbDLIwgiRNUSY7w=="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G1:L1"/>
    <mergeCell ref="G2:L2"/>
    <mergeCell ref="A3:L3"/>
    <mergeCell ref="M3:X3"/>
    <mergeCell ref="A5:C5"/>
    <mergeCell ref="F5:L5"/>
    <mergeCell ref="E11:F11"/>
    <mergeCell ref="G11:H11"/>
    <mergeCell ref="I11:L11"/>
    <mergeCell ref="D12:D13"/>
    <mergeCell ref="E12:F12"/>
    <mergeCell ref="G12:L12"/>
    <mergeCell ref="E13:F13"/>
    <mergeCell ref="G13:L13"/>
    <mergeCell ref="A7:D7"/>
    <mergeCell ref="E7:F7"/>
    <mergeCell ref="G7:L7"/>
    <mergeCell ref="A8:C19"/>
    <mergeCell ref="E8:F8"/>
    <mergeCell ref="G8:L8"/>
    <mergeCell ref="E9:F9"/>
    <mergeCell ref="G9:L9"/>
    <mergeCell ref="E10:F10"/>
    <mergeCell ref="G10:L10"/>
    <mergeCell ref="E16:F16"/>
    <mergeCell ref="G16:L16"/>
    <mergeCell ref="E17:F17"/>
    <mergeCell ref="G17:L17"/>
    <mergeCell ref="E18:F18"/>
    <mergeCell ref="G18:L18"/>
    <mergeCell ref="D14:D15"/>
    <mergeCell ref="E14:F14"/>
    <mergeCell ref="G14:L14"/>
    <mergeCell ref="E15:F15"/>
    <mergeCell ref="G15:H15"/>
    <mergeCell ref="J15:K15"/>
    <mergeCell ref="E23:F23"/>
    <mergeCell ref="G23:H23"/>
    <mergeCell ref="J23:K23"/>
    <mergeCell ref="D24:D25"/>
    <mergeCell ref="E24:F24"/>
    <mergeCell ref="G24:L24"/>
    <mergeCell ref="E25:F25"/>
    <mergeCell ref="G25:L25"/>
    <mergeCell ref="E19:F19"/>
    <mergeCell ref="G19:L19"/>
    <mergeCell ref="E20:F20"/>
    <mergeCell ref="E21:F21"/>
    <mergeCell ref="G21:H21"/>
    <mergeCell ref="I21:L21"/>
    <mergeCell ref="E22:F22"/>
    <mergeCell ref="G22:H22"/>
    <mergeCell ref="J22:K22"/>
    <mergeCell ref="E26:F26"/>
    <mergeCell ref="G26:L26"/>
    <mergeCell ref="E27:F27"/>
    <mergeCell ref="G27:L27"/>
    <mergeCell ref="D28:D29"/>
    <mergeCell ref="E28:F28"/>
    <mergeCell ref="G28:L28"/>
    <mergeCell ref="E29:F29"/>
    <mergeCell ref="G29:L29"/>
    <mergeCell ref="J33:K33"/>
    <mergeCell ref="B34:C35"/>
    <mergeCell ref="E34:F34"/>
    <mergeCell ref="G34:L34"/>
    <mergeCell ref="E35:F35"/>
    <mergeCell ref="G35:L35"/>
    <mergeCell ref="D30:D31"/>
    <mergeCell ref="E30:F30"/>
    <mergeCell ref="G30:L30"/>
    <mergeCell ref="E31:F31"/>
    <mergeCell ref="G31:L31"/>
    <mergeCell ref="D32:D33"/>
    <mergeCell ref="E32:F32"/>
    <mergeCell ref="G32:L32"/>
    <mergeCell ref="E33:F33"/>
    <mergeCell ref="G33:H33"/>
    <mergeCell ref="A20:C33"/>
    <mergeCell ref="E39:F39"/>
    <mergeCell ref="G39:L39"/>
    <mergeCell ref="E40:F40"/>
    <mergeCell ref="G40:L40"/>
    <mergeCell ref="D41:D42"/>
    <mergeCell ref="G41:K41"/>
    <mergeCell ref="G42:K42"/>
    <mergeCell ref="C36:C43"/>
    <mergeCell ref="E36:F36"/>
    <mergeCell ref="G36:H36"/>
    <mergeCell ref="I36:L36"/>
    <mergeCell ref="D37:D38"/>
    <mergeCell ref="E37:F37"/>
    <mergeCell ref="G37:L37"/>
    <mergeCell ref="E38:F38"/>
    <mergeCell ref="G38:L38"/>
    <mergeCell ref="D39:D40"/>
    <mergeCell ref="B46:C46"/>
    <mergeCell ref="E46:F46"/>
    <mergeCell ref="G46:L46"/>
    <mergeCell ref="C47:L47"/>
    <mergeCell ref="C48:L48"/>
    <mergeCell ref="E43:F43"/>
    <mergeCell ref="G43:L43"/>
    <mergeCell ref="C44:C45"/>
    <mergeCell ref="E44:F44"/>
    <mergeCell ref="G44:H44"/>
    <mergeCell ref="I44:L44"/>
    <mergeCell ref="E45:F45"/>
    <mergeCell ref="G45:L45"/>
  </mergeCells>
  <phoneticPr fontId="1"/>
  <conditionalFormatting sqref="G14 G15:L15">
    <cfRule type="expression" dxfId="26" priority="3">
      <formula>AND($G$12=$P$12)</formula>
    </cfRule>
  </conditionalFormatting>
  <conditionalFormatting sqref="G32 G33:L33">
    <cfRule type="expression" dxfId="25" priority="6">
      <formula>$G$30=$P$30</formula>
    </cfRule>
  </conditionalFormatting>
  <conditionalFormatting sqref="G36:I36 G37 G38:L38 G39 G40:L40 G41:G43">
    <cfRule type="expression" dxfId="24" priority="8">
      <formula>$G$35=$O$35</formula>
    </cfRule>
  </conditionalFormatting>
  <conditionalFormatting sqref="G44:I44 G45:L45">
    <cfRule type="expression" dxfId="23" priority="9">
      <formula>$G$35=$N$35</formula>
    </cfRule>
  </conditionalFormatting>
  <conditionalFormatting sqref="G16:L19 G26:L26">
    <cfRule type="expression" dxfId="22" priority="1">
      <formula>OR($G$7=$O$7,$G$7=$P$7,$G$7=$Q$7)</formula>
    </cfRule>
  </conditionalFormatting>
  <conditionalFormatting sqref="G25:L25">
    <cfRule type="expression" dxfId="21" priority="4">
      <formula>OR($G$24=$N$24,$G$24=$O$24,$G$24=$P$24)</formula>
    </cfRule>
  </conditionalFormatting>
  <conditionalFormatting sqref="G27:L29">
    <cfRule type="expression" dxfId="20" priority="2">
      <formula>$G$7=$N$7</formula>
    </cfRule>
  </conditionalFormatting>
  <conditionalFormatting sqref="G29:L29">
    <cfRule type="expression" dxfId="19" priority="5">
      <formula>$G$28=$N$28</formula>
    </cfRule>
  </conditionalFormatting>
  <conditionalFormatting sqref="G38:L38">
    <cfRule type="expression" dxfId="18" priority="10">
      <formula>OR($G$37=$N$37,$G$37=$O$37)</formula>
    </cfRule>
  </conditionalFormatting>
  <conditionalFormatting sqref="G40:L40">
    <cfRule type="expression" dxfId="17" priority="11">
      <formula>OR($G$39=$N$39,$G$39=$O$39)</formula>
    </cfRule>
  </conditionalFormatting>
  <conditionalFormatting sqref="G46:L46">
    <cfRule type="expression" dxfId="16" priority="7">
      <formula>$G$34=$N$34</formula>
    </cfRule>
  </conditionalFormatting>
  <dataValidations count="17">
    <dataValidation type="list" allowBlank="1" showInputMessage="1" showErrorMessage="1" sqref="G34" xr:uid="{763ABBD7-8D0C-4881-9AF3-9265537CCFB6}">
      <formula1>$N$34:$O$34</formula1>
    </dataValidation>
    <dataValidation type="list" allowBlank="1" showInputMessage="1" showErrorMessage="1" sqref="G24" xr:uid="{0FED2165-B1C0-4DE7-8110-55B21179D086}">
      <formula1>$N$24:$Q$24</formula1>
    </dataValidation>
    <dataValidation type="list" allowBlank="1" showInputMessage="1" showErrorMessage="1" sqref="G14" xr:uid="{F82477FF-99FB-4AAB-8161-07E4721DB5AA}">
      <formula1>$N$14:$O$14</formula1>
    </dataValidation>
    <dataValidation type="list" allowBlank="1" showInputMessage="1" showErrorMessage="1" sqref="G12" xr:uid="{41DCA4E8-4E52-4A90-BCD2-46999EFEC7B0}">
      <formula1>$N$12:$P$12</formula1>
    </dataValidation>
    <dataValidation type="list" allowBlank="1" showInputMessage="1" showErrorMessage="1" sqref="G32" xr:uid="{5B305986-0241-445A-99F2-B9211DE135B2}">
      <formula1>$N$32:$O$32</formula1>
    </dataValidation>
    <dataValidation type="list" allowBlank="1" showInputMessage="1" showErrorMessage="1" sqref="G30" xr:uid="{17FBF028-E50D-4EB9-9FF9-3D2293D1601B}">
      <formula1>$N$30:$P$30</formula1>
    </dataValidation>
    <dataValidation type="list" allowBlank="1" showInputMessage="1" showErrorMessage="1" sqref="G35" xr:uid="{3FB76035-218F-4C75-8703-BB1E8D8FFFD5}">
      <formula1>$N$35:$P$35</formula1>
    </dataValidation>
    <dataValidation type="whole" allowBlank="1" showInputMessage="1" showErrorMessage="1" sqref="G36:H36 G44:H44" xr:uid="{152F9FA1-3B60-4B19-A15A-F8F2C88312C7}">
      <formula1>0</formula1>
      <formula2>9999</formula2>
    </dataValidation>
    <dataValidation type="list" allowBlank="1" showInputMessage="1" showErrorMessage="1" sqref="G37" xr:uid="{DFB33CEB-1874-45D6-9F37-E31A904B1532}">
      <formula1>$N$37:$P$37</formula1>
    </dataValidation>
    <dataValidation type="list" allowBlank="1" showInputMessage="1" showErrorMessage="1" sqref="G39" xr:uid="{2F5ED1DA-AAB1-4CB4-8EC4-73F061A26631}">
      <formula1>$N$39:$P$39</formula1>
    </dataValidation>
    <dataValidation type="list" allowBlank="1" showInputMessage="1" showErrorMessage="1" sqref="G28:L28" xr:uid="{EB532895-5EF7-41F1-8E26-89F37D4AE15C}">
      <formula1>$N$28:$O$28</formula1>
    </dataValidation>
    <dataValidation type="list" allowBlank="1" showInputMessage="1" showErrorMessage="1" sqref="G7:L7" xr:uid="{DD93A040-989D-4B03-B517-1122DB83BEC1}">
      <formula1>$N$7:$Q$7</formula1>
    </dataValidation>
    <dataValidation type="list" allowBlank="1" showInputMessage="1" showErrorMessage="1" sqref="G43:L43" xr:uid="{223C75DF-B09E-4C41-82B1-F9CF30618778}">
      <formula1>"適合,不適合"</formula1>
    </dataValidation>
    <dataValidation type="list" allowBlank="1" showInputMessage="1" showErrorMessage="1" sqref="G27:L27" xr:uid="{1289699D-253B-4CF7-BD29-2E473D5FFB94}">
      <formula1>$N$27:$P$27</formula1>
    </dataValidation>
    <dataValidation type="list" allowBlank="1" showInputMessage="1" showErrorMessage="1" sqref="G26:L26" xr:uid="{FDA97A83-C40D-42E3-B522-EB9CB413E1DA}">
      <formula1>$N$26:$P$26</formula1>
    </dataValidation>
    <dataValidation type="list" allowBlank="1" showInputMessage="1" showErrorMessage="1" sqref="G9:L9" xr:uid="{BD0B9E76-33FD-4101-AE27-4B331C1BF1C6}">
      <formula1>$N$9:$R$9</formula1>
    </dataValidation>
    <dataValidation type="list" allowBlank="1" showInputMessage="1" showErrorMessage="1" sqref="G16:L19" xr:uid="{A0F6AC4F-C132-4E5E-B406-00FE38991A73}">
      <formula1>$N$16:$Q$16</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668FC-C727-4495-83B5-FD5B29D6EC33}">
  <sheetPr>
    <pageSetUpPr fitToPage="1"/>
  </sheetPr>
  <dimension ref="A1:AC48"/>
  <sheetViews>
    <sheetView view="pageBreakPreview" zoomScaleNormal="100" zoomScaleSheetLayoutView="100" workbookViewId="0"/>
  </sheetViews>
  <sheetFormatPr defaultColWidth="8.875" defaultRowHeight="15.75"/>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62" t="s">
        <v>0</v>
      </c>
      <c r="H1" s="362"/>
      <c r="I1" s="362"/>
      <c r="J1" s="362"/>
      <c r="K1" s="362"/>
      <c r="L1" s="362"/>
    </row>
    <row r="2" spans="1:24" ht="16.5">
      <c r="A2" s="3"/>
      <c r="B2" s="3"/>
      <c r="C2" s="3"/>
      <c r="D2" s="3"/>
      <c r="E2" s="3"/>
      <c r="F2" s="3"/>
      <c r="G2" s="363" t="s">
        <v>212</v>
      </c>
      <c r="H2" s="363"/>
      <c r="I2" s="363"/>
      <c r="J2" s="363"/>
      <c r="K2" s="363"/>
      <c r="L2" s="363"/>
    </row>
    <row r="3" spans="1:24" ht="20.100000000000001" customHeight="1">
      <c r="A3" s="364" t="s">
        <v>1</v>
      </c>
      <c r="B3" s="364"/>
      <c r="C3" s="364"/>
      <c r="D3" s="364"/>
      <c r="E3" s="364"/>
      <c r="F3" s="364"/>
      <c r="G3" s="364"/>
      <c r="H3" s="364"/>
      <c r="I3" s="364"/>
      <c r="J3" s="364"/>
      <c r="K3" s="364"/>
      <c r="L3" s="364"/>
      <c r="M3" s="364"/>
      <c r="N3" s="364"/>
      <c r="O3" s="364"/>
      <c r="P3" s="364"/>
      <c r="Q3" s="364"/>
      <c r="R3" s="364"/>
      <c r="S3" s="364"/>
      <c r="T3" s="364"/>
      <c r="U3" s="364"/>
      <c r="V3" s="364"/>
      <c r="W3" s="364"/>
      <c r="X3" s="364"/>
    </row>
    <row r="4" spans="1:24" ht="8.1" customHeight="1" thickBot="1">
      <c r="A4" s="7"/>
      <c r="B4" s="7"/>
      <c r="C4" s="7"/>
      <c r="D4" s="7"/>
      <c r="E4" s="7"/>
      <c r="F4" s="7"/>
      <c r="G4" s="7"/>
      <c r="H4" s="7"/>
      <c r="I4" s="7"/>
      <c r="J4" s="7"/>
      <c r="K4" s="7"/>
      <c r="L4" s="7"/>
    </row>
    <row r="5" spans="1:24" ht="24" customHeight="1" thickBot="1">
      <c r="A5" s="354" t="s">
        <v>2</v>
      </c>
      <c r="B5" s="355"/>
      <c r="C5" s="355"/>
      <c r="D5" s="8">
        <v>10</v>
      </c>
      <c r="E5" s="16" t="s">
        <v>3</v>
      </c>
      <c r="F5" s="365"/>
      <c r="G5" s="366"/>
      <c r="H5" s="366"/>
      <c r="I5" s="366"/>
      <c r="J5" s="366"/>
      <c r="K5" s="366"/>
      <c r="L5" s="367"/>
      <c r="M5" s="9"/>
    </row>
    <row r="6" spans="1:24" ht="8.1" customHeight="1" thickBot="1">
      <c r="A6" s="7"/>
      <c r="B6" s="7"/>
      <c r="C6" s="7"/>
      <c r="D6" s="7"/>
      <c r="E6" s="7"/>
      <c r="F6" s="7"/>
      <c r="G6" s="58"/>
      <c r="H6" s="58"/>
      <c r="I6" s="7"/>
      <c r="J6" s="7"/>
      <c r="K6" s="7"/>
      <c r="L6" s="7"/>
    </row>
    <row r="7" spans="1:24" ht="24" customHeight="1">
      <c r="A7" s="354" t="s">
        <v>4</v>
      </c>
      <c r="B7" s="355"/>
      <c r="C7" s="355"/>
      <c r="D7" s="256"/>
      <c r="E7" s="269" t="s">
        <v>5</v>
      </c>
      <c r="F7" s="263"/>
      <c r="G7" s="356"/>
      <c r="H7" s="357"/>
      <c r="I7" s="357"/>
      <c r="J7" s="357"/>
      <c r="K7" s="357"/>
      <c r="L7" s="358"/>
      <c r="N7" s="2" t="s">
        <v>6</v>
      </c>
      <c r="O7" s="2" t="s">
        <v>7</v>
      </c>
      <c r="P7" s="2" t="s">
        <v>8</v>
      </c>
      <c r="Q7" s="2" t="s">
        <v>9</v>
      </c>
    </row>
    <row r="8" spans="1:24" ht="24" customHeight="1">
      <c r="A8" s="337" t="s">
        <v>10</v>
      </c>
      <c r="B8" s="338"/>
      <c r="C8" s="302"/>
      <c r="D8" s="167" t="s">
        <v>11</v>
      </c>
      <c r="E8" s="275" t="s">
        <v>12</v>
      </c>
      <c r="F8" s="263"/>
      <c r="G8" s="331"/>
      <c r="H8" s="332"/>
      <c r="I8" s="332"/>
      <c r="J8" s="332"/>
      <c r="K8" s="332"/>
      <c r="L8" s="333"/>
      <c r="U8" s="5"/>
      <c r="V8" s="5"/>
      <c r="W8" s="5"/>
      <c r="X8" s="5"/>
    </row>
    <row r="9" spans="1:24" ht="24" customHeight="1">
      <c r="A9" s="303"/>
      <c r="B9" s="339"/>
      <c r="C9" s="304"/>
      <c r="D9" s="167" t="s">
        <v>188</v>
      </c>
      <c r="E9" s="275" t="s">
        <v>189</v>
      </c>
      <c r="F9" s="257"/>
      <c r="G9" s="359"/>
      <c r="H9" s="360"/>
      <c r="I9" s="360"/>
      <c r="J9" s="360"/>
      <c r="K9" s="360"/>
      <c r="L9" s="361"/>
      <c r="N9" s="2" t="s">
        <v>190</v>
      </c>
      <c r="O9" s="2" t="s">
        <v>191</v>
      </c>
      <c r="P9" s="2" t="s">
        <v>192</v>
      </c>
      <c r="Q9" s="2" t="s">
        <v>193</v>
      </c>
      <c r="R9" s="2" t="s">
        <v>21</v>
      </c>
      <c r="U9" s="5"/>
      <c r="V9" s="5"/>
      <c r="W9" s="5"/>
      <c r="X9" s="5"/>
    </row>
    <row r="10" spans="1:24" ht="24" customHeight="1">
      <c r="A10" s="303"/>
      <c r="B10" s="339"/>
      <c r="C10" s="304"/>
      <c r="D10" s="167" t="s">
        <v>13</v>
      </c>
      <c r="E10" s="275" t="s">
        <v>14</v>
      </c>
      <c r="F10" s="257"/>
      <c r="G10" s="359"/>
      <c r="H10" s="360"/>
      <c r="I10" s="360"/>
      <c r="J10" s="360"/>
      <c r="K10" s="360"/>
      <c r="L10" s="361"/>
      <c r="U10" s="5"/>
      <c r="V10" s="5"/>
      <c r="W10" s="5"/>
      <c r="X10" s="5"/>
    </row>
    <row r="11" spans="1:24" ht="24" customHeight="1">
      <c r="A11" s="303"/>
      <c r="B11" s="339"/>
      <c r="C11" s="304"/>
      <c r="D11" s="167" t="s">
        <v>15</v>
      </c>
      <c r="E11" s="269" t="s">
        <v>16</v>
      </c>
      <c r="F11" s="263"/>
      <c r="G11" s="340"/>
      <c r="H11" s="341"/>
      <c r="I11" s="351" t="s">
        <v>17</v>
      </c>
      <c r="J11" s="352"/>
      <c r="K11" s="352"/>
      <c r="L11" s="353"/>
      <c r="U11" s="5"/>
      <c r="V11" s="5"/>
      <c r="W11" s="5"/>
      <c r="X11" s="5"/>
    </row>
    <row r="12" spans="1:24" ht="20.100000000000001" customHeight="1">
      <c r="A12" s="303"/>
      <c r="B12" s="339"/>
      <c r="C12" s="304"/>
      <c r="D12" s="308" t="s">
        <v>194</v>
      </c>
      <c r="E12" s="279" t="s">
        <v>18</v>
      </c>
      <c r="F12" s="280"/>
      <c r="G12" s="328"/>
      <c r="H12" s="329"/>
      <c r="I12" s="329"/>
      <c r="J12" s="329"/>
      <c r="K12" s="329"/>
      <c r="L12" s="330"/>
      <c r="N12" s="2" t="s">
        <v>19</v>
      </c>
      <c r="O12" s="2" t="s">
        <v>20</v>
      </c>
      <c r="P12" s="2" t="s">
        <v>21</v>
      </c>
    </row>
    <row r="13" spans="1:24" ht="20.100000000000001" customHeight="1">
      <c r="A13" s="303"/>
      <c r="B13" s="339"/>
      <c r="C13" s="304"/>
      <c r="D13" s="268"/>
      <c r="E13" s="284" t="str">
        <f>"（"&amp;IF($G12=$N12,"土地の所有者",IF($G12=$O12,"土地の所有者",IF($G12="","土地の所有者、その他の内容","その他の内容")))&amp;"）"</f>
        <v>（土地の所有者、その他の内容）</v>
      </c>
      <c r="F13" s="285"/>
      <c r="G13" s="286"/>
      <c r="H13" s="287"/>
      <c r="I13" s="287"/>
      <c r="J13" s="287"/>
      <c r="K13" s="287"/>
      <c r="L13" s="288"/>
    </row>
    <row r="14" spans="1:24" ht="20.100000000000001" customHeight="1">
      <c r="A14" s="303"/>
      <c r="B14" s="339"/>
      <c r="C14" s="304"/>
      <c r="D14" s="268" t="s">
        <v>22</v>
      </c>
      <c r="E14" s="279" t="str">
        <f>IF($G12=$N12,"[取得済み,取得予定]",IF($G12=$O12,"[借地契約済み,借地契約予定]","[取得済み,取得予定,借地契約済み,借地契約予定]"))&amp;"　から選択"</f>
        <v>[取得済み,取得予定,借地契約済み,借地契約予定]　から選択</v>
      </c>
      <c r="F14" s="280"/>
      <c r="G14" s="281"/>
      <c r="H14" s="282"/>
      <c r="I14" s="282"/>
      <c r="J14" s="282"/>
      <c r="K14" s="282"/>
      <c r="L14" s="283"/>
      <c r="N14" s="2" t="str">
        <f>IF($G12=$N12,"取得済み",IF($G12=$O12,"借地契約済み",""))</f>
        <v/>
      </c>
      <c r="O14" s="2" t="str">
        <f>IF($G12=$N12,"取得予定",IF($G12=$O12,"借地契約予定",""))</f>
        <v/>
      </c>
    </row>
    <row r="15" spans="1:24" ht="20.100000000000001" customHeight="1">
      <c r="A15" s="303"/>
      <c r="B15" s="339"/>
      <c r="C15" s="304"/>
      <c r="D15" s="268"/>
      <c r="E15" s="284"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285"/>
      <c r="G15" s="348"/>
      <c r="H15" s="349"/>
      <c r="I15" s="17" t="s">
        <v>23</v>
      </c>
      <c r="J15" s="350"/>
      <c r="K15" s="349"/>
      <c r="L15" s="18" t="s">
        <v>24</v>
      </c>
    </row>
    <row r="16" spans="1:24" ht="36">
      <c r="A16" s="303"/>
      <c r="B16" s="339"/>
      <c r="C16" s="304"/>
      <c r="D16" s="110" t="s">
        <v>195</v>
      </c>
      <c r="E16" s="257" t="s">
        <v>196</v>
      </c>
      <c r="F16" s="264"/>
      <c r="G16" s="334"/>
      <c r="H16" s="335"/>
      <c r="I16" s="335"/>
      <c r="J16" s="335"/>
      <c r="K16" s="335"/>
      <c r="L16" s="336"/>
      <c r="N16" s="2" t="s">
        <v>181</v>
      </c>
      <c r="O16" s="2" t="s">
        <v>197</v>
      </c>
      <c r="P16" s="2" t="s">
        <v>198</v>
      </c>
      <c r="Q16" s="2" t="s">
        <v>199</v>
      </c>
    </row>
    <row r="17" spans="1:29" ht="36">
      <c r="A17" s="303"/>
      <c r="B17" s="339"/>
      <c r="C17" s="304"/>
      <c r="D17" s="110" t="s">
        <v>200</v>
      </c>
      <c r="E17" s="257" t="s">
        <v>196</v>
      </c>
      <c r="F17" s="264"/>
      <c r="G17" s="334"/>
      <c r="H17" s="335"/>
      <c r="I17" s="335"/>
      <c r="J17" s="335"/>
      <c r="K17" s="335"/>
      <c r="L17" s="336"/>
      <c r="N17" s="2" t="s">
        <v>181</v>
      </c>
      <c r="O17" s="2" t="s">
        <v>197</v>
      </c>
      <c r="P17" s="2" t="s">
        <v>198</v>
      </c>
      <c r="Q17" s="2" t="s">
        <v>199</v>
      </c>
    </row>
    <row r="18" spans="1:29" ht="84">
      <c r="A18" s="303"/>
      <c r="B18" s="339"/>
      <c r="C18" s="304"/>
      <c r="D18" s="110" t="s">
        <v>201</v>
      </c>
      <c r="E18" s="257" t="s">
        <v>196</v>
      </c>
      <c r="F18" s="264"/>
      <c r="G18" s="334"/>
      <c r="H18" s="335"/>
      <c r="I18" s="335"/>
      <c r="J18" s="335"/>
      <c r="K18" s="335"/>
      <c r="L18" s="336"/>
      <c r="N18" s="2" t="s">
        <v>181</v>
      </c>
      <c r="O18" s="2" t="s">
        <v>197</v>
      </c>
      <c r="P18" s="2" t="s">
        <v>198</v>
      </c>
      <c r="Q18" s="2" t="s">
        <v>199</v>
      </c>
    </row>
    <row r="19" spans="1:29" ht="72">
      <c r="A19" s="303"/>
      <c r="B19" s="339"/>
      <c r="C19" s="304"/>
      <c r="D19" s="110" t="s">
        <v>202</v>
      </c>
      <c r="E19" s="257" t="s">
        <v>196</v>
      </c>
      <c r="F19" s="264"/>
      <c r="G19" s="334"/>
      <c r="H19" s="335"/>
      <c r="I19" s="335"/>
      <c r="J19" s="335"/>
      <c r="K19" s="335"/>
      <c r="L19" s="336"/>
      <c r="N19" s="2" t="s">
        <v>181</v>
      </c>
      <c r="O19" s="2" t="s">
        <v>197</v>
      </c>
      <c r="P19" s="2" t="s">
        <v>198</v>
      </c>
      <c r="Q19" s="2" t="s">
        <v>199</v>
      </c>
    </row>
    <row r="20" spans="1:29" ht="20.100000000000001" customHeight="1">
      <c r="A20" s="337" t="s">
        <v>25</v>
      </c>
      <c r="B20" s="338"/>
      <c r="C20" s="302"/>
      <c r="D20" s="167" t="s">
        <v>26</v>
      </c>
      <c r="E20" s="269" t="s">
        <v>27</v>
      </c>
      <c r="F20" s="263"/>
      <c r="G20" s="59" t="s">
        <v>28</v>
      </c>
      <c r="H20" s="45"/>
      <c r="I20" s="52" t="s">
        <v>29</v>
      </c>
      <c r="J20" s="53" t="s">
        <v>30</v>
      </c>
      <c r="K20" s="54"/>
      <c r="L20" s="55" t="s">
        <v>29</v>
      </c>
    </row>
    <row r="21" spans="1:29" ht="20.100000000000001" customHeight="1">
      <c r="A21" s="303"/>
      <c r="B21" s="339"/>
      <c r="C21" s="304"/>
      <c r="D21" s="167" t="s">
        <v>31</v>
      </c>
      <c r="E21" s="269" t="s">
        <v>32</v>
      </c>
      <c r="F21" s="263"/>
      <c r="G21" s="340"/>
      <c r="H21" s="341"/>
      <c r="I21" s="342" t="s">
        <v>17</v>
      </c>
      <c r="J21" s="343"/>
      <c r="K21" s="343"/>
      <c r="L21" s="344"/>
      <c r="U21" s="5"/>
      <c r="V21" s="5"/>
      <c r="W21" s="5"/>
      <c r="X21" s="5"/>
    </row>
    <row r="22" spans="1:29" ht="20.100000000000001" customHeight="1">
      <c r="A22" s="303"/>
      <c r="B22" s="339"/>
      <c r="C22" s="304"/>
      <c r="D22" s="167" t="str">
        <f>"着工"&amp;IF($G$7&lt;&gt;$N$7,"","（予定）")&amp;"年月"&amp;IF(OR($G$7=$O$7,$G$7=$P$7),"（当初）","")</f>
        <v>着工年月</v>
      </c>
      <c r="E22" s="345" t="s">
        <v>33</v>
      </c>
      <c r="F22" s="263"/>
      <c r="G22" s="270"/>
      <c r="H22" s="271"/>
      <c r="I22" s="50" t="s">
        <v>23</v>
      </c>
      <c r="J22" s="346"/>
      <c r="K22" s="347"/>
      <c r="L22" s="20" t="s">
        <v>24</v>
      </c>
      <c r="U22" s="5"/>
      <c r="V22" s="5"/>
      <c r="W22" s="5"/>
      <c r="X22" s="5"/>
    </row>
    <row r="23" spans="1:29" ht="20.100000000000001" customHeight="1">
      <c r="A23" s="303"/>
      <c r="B23" s="339"/>
      <c r="C23" s="304"/>
      <c r="D23" s="167" t="str">
        <f>"竣工"&amp;IF($G$7&lt;&gt;$N$7,"","（予定）")&amp;"年月"&amp;IF(OR($G$7=$O$7,$G$7=$P$7),"（当初）","")</f>
        <v>竣工年月</v>
      </c>
      <c r="E23" s="284" t="s">
        <v>33</v>
      </c>
      <c r="F23" s="285"/>
      <c r="G23" s="294"/>
      <c r="H23" s="295"/>
      <c r="I23" s="19" t="s">
        <v>23</v>
      </c>
      <c r="J23" s="326"/>
      <c r="K23" s="327"/>
      <c r="L23" s="51" t="s">
        <v>24</v>
      </c>
      <c r="U23" s="5"/>
      <c r="V23" s="5"/>
      <c r="W23" s="5"/>
      <c r="X23" s="5"/>
    </row>
    <row r="24" spans="1:29" ht="20.100000000000001" customHeight="1">
      <c r="A24" s="303"/>
      <c r="B24" s="339"/>
      <c r="C24" s="304"/>
      <c r="D24" s="268" t="s">
        <v>34</v>
      </c>
      <c r="E24" s="279" t="s">
        <v>35</v>
      </c>
      <c r="F24" s="280"/>
      <c r="G24" s="328"/>
      <c r="H24" s="329"/>
      <c r="I24" s="329"/>
      <c r="J24" s="329"/>
      <c r="K24" s="329"/>
      <c r="L24" s="330"/>
      <c r="N24" s="2" t="s">
        <v>36</v>
      </c>
      <c r="O24" s="2" t="s">
        <v>37</v>
      </c>
      <c r="P24" s="2" t="s">
        <v>38</v>
      </c>
      <c r="Q24" s="2" t="s">
        <v>39</v>
      </c>
    </row>
    <row r="25" spans="1:29" ht="20.100000000000001" customHeight="1">
      <c r="A25" s="303"/>
      <c r="B25" s="339"/>
      <c r="C25" s="304"/>
      <c r="D25" s="268"/>
      <c r="E25" s="284" t="s">
        <v>40</v>
      </c>
      <c r="F25" s="285"/>
      <c r="G25" s="331"/>
      <c r="H25" s="332"/>
      <c r="I25" s="332"/>
      <c r="J25" s="332"/>
      <c r="K25" s="332"/>
      <c r="L25" s="333"/>
    </row>
    <row r="26" spans="1:29" ht="39" customHeight="1">
      <c r="A26" s="303"/>
      <c r="B26" s="339"/>
      <c r="C26" s="304"/>
      <c r="D26" s="110" t="s">
        <v>220</v>
      </c>
      <c r="E26" s="257" t="s">
        <v>221</v>
      </c>
      <c r="F26" s="264"/>
      <c r="G26" s="311"/>
      <c r="H26" s="312"/>
      <c r="I26" s="312"/>
      <c r="J26" s="312"/>
      <c r="K26" s="312"/>
      <c r="L26" s="313"/>
      <c r="N26" s="2" t="s">
        <v>222</v>
      </c>
      <c r="O26" s="2" t="s">
        <v>223</v>
      </c>
      <c r="P26" s="2" t="s">
        <v>224</v>
      </c>
      <c r="U26" s="1"/>
      <c r="V26" s="1"/>
      <c r="W26" s="1"/>
      <c r="X26" s="1"/>
      <c r="Y26" s="1"/>
      <c r="Z26" s="1"/>
      <c r="AA26" s="1"/>
      <c r="AB26" s="1"/>
      <c r="AC26" s="1"/>
    </row>
    <row r="27" spans="1:29" ht="32.1" customHeight="1">
      <c r="A27" s="303"/>
      <c r="B27" s="339"/>
      <c r="C27" s="304"/>
      <c r="D27" s="10" t="s">
        <v>41</v>
      </c>
      <c r="E27" s="275" t="s">
        <v>168</v>
      </c>
      <c r="F27" s="257"/>
      <c r="G27" s="314"/>
      <c r="H27" s="315"/>
      <c r="I27" s="315"/>
      <c r="J27" s="315"/>
      <c r="K27" s="315"/>
      <c r="L27" s="316"/>
      <c r="N27" s="2" t="s">
        <v>42</v>
      </c>
      <c r="O27" s="2" t="s">
        <v>43</v>
      </c>
      <c r="P27" s="2" t="s">
        <v>169</v>
      </c>
      <c r="U27" s="1"/>
      <c r="V27" s="1"/>
      <c r="W27" s="1"/>
      <c r="X27" s="1"/>
      <c r="Y27" s="1"/>
      <c r="Z27" s="1"/>
      <c r="AA27" s="1"/>
      <c r="AB27" s="1"/>
      <c r="AC27" s="1"/>
    </row>
    <row r="28" spans="1:29" ht="20.100000000000001" customHeight="1">
      <c r="A28" s="303"/>
      <c r="B28" s="339"/>
      <c r="C28" s="304"/>
      <c r="D28" s="317" t="s">
        <v>44</v>
      </c>
      <c r="E28" s="319" t="s">
        <v>45</v>
      </c>
      <c r="F28" s="320"/>
      <c r="G28" s="321"/>
      <c r="H28" s="322"/>
      <c r="I28" s="322"/>
      <c r="J28" s="322"/>
      <c r="K28" s="322"/>
      <c r="L28" s="323"/>
      <c r="N28" s="2" t="s">
        <v>46</v>
      </c>
      <c r="O28" s="2" t="s">
        <v>47</v>
      </c>
      <c r="U28" s="1"/>
      <c r="V28" s="1"/>
      <c r="W28" s="1"/>
      <c r="X28" s="1"/>
      <c r="Y28" s="1"/>
      <c r="Z28" s="1"/>
      <c r="AA28" s="1"/>
      <c r="AB28" s="1"/>
      <c r="AC28" s="1"/>
    </row>
    <row r="29" spans="1:29" ht="20.100000000000001" customHeight="1">
      <c r="A29" s="303"/>
      <c r="B29" s="339"/>
      <c r="C29" s="304"/>
      <c r="D29" s="318"/>
      <c r="E29" s="324" t="s">
        <v>48</v>
      </c>
      <c r="F29" s="325"/>
      <c r="G29" s="286"/>
      <c r="H29" s="287"/>
      <c r="I29" s="287"/>
      <c r="J29" s="287"/>
      <c r="K29" s="287"/>
      <c r="L29" s="288"/>
      <c r="U29" s="1"/>
      <c r="V29" s="1"/>
      <c r="W29" s="1"/>
      <c r="X29" s="1"/>
      <c r="Y29" s="1"/>
      <c r="Z29" s="1"/>
      <c r="AA29" s="1"/>
      <c r="AB29" s="1"/>
      <c r="AC29" s="1"/>
    </row>
    <row r="30" spans="1:29" ht="20.100000000000001" customHeight="1">
      <c r="A30" s="303"/>
      <c r="B30" s="339"/>
      <c r="C30" s="304"/>
      <c r="D30" s="308" t="s">
        <v>194</v>
      </c>
      <c r="E30" s="279" t="s">
        <v>49</v>
      </c>
      <c r="F30" s="280"/>
      <c r="G30" s="281"/>
      <c r="H30" s="282"/>
      <c r="I30" s="282"/>
      <c r="J30" s="282"/>
      <c r="K30" s="282"/>
      <c r="L30" s="283"/>
      <c r="N30" s="2" t="s">
        <v>50</v>
      </c>
      <c r="O30" s="2" t="s">
        <v>51</v>
      </c>
      <c r="P30" s="60" t="s">
        <v>39</v>
      </c>
      <c r="U30" s="1"/>
      <c r="V30" s="1"/>
      <c r="W30" s="1"/>
      <c r="X30" s="1"/>
      <c r="Y30" s="1"/>
      <c r="Z30" s="1"/>
      <c r="AA30" s="1"/>
      <c r="AB30" s="1"/>
      <c r="AC30" s="1"/>
    </row>
    <row r="31" spans="1:29" ht="20.100000000000001" customHeight="1">
      <c r="A31" s="303"/>
      <c r="B31" s="339"/>
      <c r="C31" s="304"/>
      <c r="D31" s="268"/>
      <c r="E31" s="284" t="str">
        <f>"（"&amp;IF($G30=$N30,"建物の所有者",IF($G30=$O30,"建物の所有者",IF($G30="","建物の所有者、その他の内容","その他の内容")))&amp;"）"</f>
        <v>（建物の所有者、その他の内容）</v>
      </c>
      <c r="F31" s="285"/>
      <c r="G31" s="286"/>
      <c r="H31" s="287"/>
      <c r="I31" s="287"/>
      <c r="J31" s="287"/>
      <c r="K31" s="287"/>
      <c r="L31" s="288"/>
    </row>
    <row r="32" spans="1:29" ht="20.100000000000001" customHeight="1">
      <c r="A32" s="303"/>
      <c r="B32" s="339"/>
      <c r="C32" s="304"/>
      <c r="D32" s="268" t="s">
        <v>22</v>
      </c>
      <c r="E32" s="279" t="str">
        <f>IF($G30=$N30,"[取得済み,取得予定]",IF($G30=$O30,"[賃貸借契約済み,賃貸借契約予定]","[取得済み,取得予定,賃貸借契約済み,賃貸借契約予定]"))&amp;"　から選択"</f>
        <v>[取得済み,取得予定,賃貸借契約済み,賃貸借契約予定]　から選択</v>
      </c>
      <c r="F32" s="280"/>
      <c r="G32" s="281"/>
      <c r="H32" s="282"/>
      <c r="I32" s="282"/>
      <c r="J32" s="282"/>
      <c r="K32" s="282"/>
      <c r="L32" s="283"/>
      <c r="N32" s="2" t="str">
        <f>IF($G30=$N30,"取得済み",IF($G30=$O30,"賃貸借契約済み",""))</f>
        <v/>
      </c>
      <c r="O32" s="2" t="str">
        <f>IF($G30=$N30,"取得予定",IF($G30=$O30,"賃貸借契約予定",""))</f>
        <v/>
      </c>
    </row>
    <row r="33" spans="1:24" ht="20.100000000000001" customHeight="1">
      <c r="A33" s="303"/>
      <c r="B33" s="339"/>
      <c r="C33" s="304"/>
      <c r="D33" s="268"/>
      <c r="E33" s="284"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285"/>
      <c r="G33" s="309"/>
      <c r="H33" s="310"/>
      <c r="I33" s="56" t="s">
        <v>23</v>
      </c>
      <c r="J33" s="299"/>
      <c r="K33" s="300"/>
      <c r="L33" s="57" t="s">
        <v>24</v>
      </c>
    </row>
    <row r="34" spans="1:24" ht="20.100000000000001" customHeight="1">
      <c r="A34" s="11"/>
      <c r="B34" s="301" t="s">
        <v>52</v>
      </c>
      <c r="C34" s="302"/>
      <c r="D34" s="167" t="s">
        <v>53</v>
      </c>
      <c r="E34" s="269" t="s">
        <v>54</v>
      </c>
      <c r="F34" s="263"/>
      <c r="G34" s="305"/>
      <c r="H34" s="306"/>
      <c r="I34" s="306"/>
      <c r="J34" s="306"/>
      <c r="K34" s="306"/>
      <c r="L34" s="307"/>
      <c r="N34" s="2" t="s">
        <v>55</v>
      </c>
      <c r="O34" s="2" t="s">
        <v>56</v>
      </c>
      <c r="U34" s="5"/>
      <c r="V34" s="5"/>
      <c r="W34" s="5"/>
      <c r="X34" s="5"/>
    </row>
    <row r="35" spans="1:24" ht="20.100000000000001" customHeight="1">
      <c r="A35" s="11"/>
      <c r="B35" s="303"/>
      <c r="C35" s="304"/>
      <c r="D35" s="167" t="s">
        <v>57</v>
      </c>
      <c r="E35" s="269" t="s">
        <v>58</v>
      </c>
      <c r="F35" s="263"/>
      <c r="G35" s="305"/>
      <c r="H35" s="306"/>
      <c r="I35" s="306"/>
      <c r="J35" s="306"/>
      <c r="K35" s="306"/>
      <c r="L35" s="307"/>
      <c r="N35" s="15" t="s">
        <v>59</v>
      </c>
      <c r="O35" s="15" t="s">
        <v>60</v>
      </c>
      <c r="P35" s="2" t="s">
        <v>61</v>
      </c>
      <c r="U35" s="5"/>
      <c r="V35" s="5"/>
      <c r="W35" s="5"/>
      <c r="X35" s="5"/>
    </row>
    <row r="36" spans="1:24" ht="28.15" customHeight="1">
      <c r="A36" s="11"/>
      <c r="B36" s="11"/>
      <c r="C36" s="289" t="s">
        <v>62</v>
      </c>
      <c r="D36" s="167" t="s">
        <v>63</v>
      </c>
      <c r="E36" s="269" t="s">
        <v>64</v>
      </c>
      <c r="F36" s="263"/>
      <c r="G36" s="294"/>
      <c r="H36" s="295"/>
      <c r="I36" s="296" t="s">
        <v>65</v>
      </c>
      <c r="J36" s="297"/>
      <c r="K36" s="297"/>
      <c r="L36" s="298"/>
    </row>
    <row r="37" spans="1:24" ht="20.100000000000001" customHeight="1">
      <c r="A37" s="11"/>
      <c r="B37" s="11"/>
      <c r="C37" s="293"/>
      <c r="D37" s="256" t="s">
        <v>66</v>
      </c>
      <c r="E37" s="279" t="s">
        <v>67</v>
      </c>
      <c r="F37" s="280"/>
      <c r="G37" s="281"/>
      <c r="H37" s="282"/>
      <c r="I37" s="282"/>
      <c r="J37" s="282"/>
      <c r="K37" s="282"/>
      <c r="L37" s="283"/>
      <c r="N37" s="2" t="s">
        <v>68</v>
      </c>
      <c r="O37" s="2" t="s">
        <v>69</v>
      </c>
      <c r="P37" s="2" t="s">
        <v>21</v>
      </c>
    </row>
    <row r="38" spans="1:24" ht="20.100000000000001" customHeight="1">
      <c r="A38" s="11"/>
      <c r="B38" s="11"/>
      <c r="C38" s="293"/>
      <c r="D38" s="256"/>
      <c r="E38" s="284" t="s">
        <v>40</v>
      </c>
      <c r="F38" s="285"/>
      <c r="G38" s="286"/>
      <c r="H38" s="287"/>
      <c r="I38" s="287"/>
      <c r="J38" s="287"/>
      <c r="K38" s="287"/>
      <c r="L38" s="288"/>
    </row>
    <row r="39" spans="1:24" ht="20.100000000000001" customHeight="1">
      <c r="A39" s="11"/>
      <c r="B39" s="11"/>
      <c r="C39" s="293"/>
      <c r="D39" s="256" t="s">
        <v>70</v>
      </c>
      <c r="E39" s="279" t="s">
        <v>71</v>
      </c>
      <c r="F39" s="280"/>
      <c r="G39" s="281"/>
      <c r="H39" s="282"/>
      <c r="I39" s="282"/>
      <c r="J39" s="282"/>
      <c r="K39" s="282"/>
      <c r="L39" s="283"/>
      <c r="N39" s="2" t="s">
        <v>72</v>
      </c>
      <c r="O39" s="2" t="s">
        <v>73</v>
      </c>
      <c r="P39" s="2" t="s">
        <v>21</v>
      </c>
    </row>
    <row r="40" spans="1:24" ht="20.100000000000001" customHeight="1">
      <c r="A40" s="11"/>
      <c r="B40" s="11"/>
      <c r="C40" s="293"/>
      <c r="D40" s="256"/>
      <c r="E40" s="284" t="s">
        <v>40</v>
      </c>
      <c r="F40" s="285"/>
      <c r="G40" s="286"/>
      <c r="H40" s="287"/>
      <c r="I40" s="287"/>
      <c r="J40" s="287"/>
      <c r="K40" s="287"/>
      <c r="L40" s="288"/>
    </row>
    <row r="41" spans="1:24" ht="20.100000000000001" customHeight="1">
      <c r="A41" s="11"/>
      <c r="B41" s="11"/>
      <c r="C41" s="293"/>
      <c r="D41" s="289" t="s">
        <v>74</v>
      </c>
      <c r="E41" s="109" t="s">
        <v>75</v>
      </c>
      <c r="F41" s="109" t="s">
        <v>76</v>
      </c>
      <c r="G41" s="291"/>
      <c r="H41" s="292"/>
      <c r="I41" s="292"/>
      <c r="J41" s="292"/>
      <c r="K41" s="292"/>
      <c r="L41" s="113" t="s">
        <v>17</v>
      </c>
    </row>
    <row r="42" spans="1:24" ht="20.100000000000001" customHeight="1">
      <c r="A42" s="11"/>
      <c r="B42" s="11"/>
      <c r="C42" s="293"/>
      <c r="D42" s="290"/>
      <c r="E42" s="109" t="s">
        <v>77</v>
      </c>
      <c r="F42" s="109" t="s">
        <v>78</v>
      </c>
      <c r="G42" s="291"/>
      <c r="H42" s="292"/>
      <c r="I42" s="292"/>
      <c r="J42" s="292"/>
      <c r="K42" s="292"/>
      <c r="L42" s="113" t="s">
        <v>17</v>
      </c>
    </row>
    <row r="43" spans="1:24" ht="42" customHeight="1">
      <c r="A43" s="11"/>
      <c r="B43" s="11"/>
      <c r="C43" s="290"/>
      <c r="D43" s="110" t="s">
        <v>225</v>
      </c>
      <c r="E43" s="263" t="s">
        <v>79</v>
      </c>
      <c r="F43" s="264"/>
      <c r="G43" s="265"/>
      <c r="H43" s="266"/>
      <c r="I43" s="266"/>
      <c r="J43" s="266"/>
      <c r="K43" s="266"/>
      <c r="L43" s="267"/>
    </row>
    <row r="44" spans="1:24" ht="28.15" customHeight="1">
      <c r="A44" s="11"/>
      <c r="B44" s="12"/>
      <c r="C44" s="268" t="s">
        <v>80</v>
      </c>
      <c r="D44" s="167" t="s">
        <v>81</v>
      </c>
      <c r="E44" s="269" t="s">
        <v>82</v>
      </c>
      <c r="F44" s="263"/>
      <c r="G44" s="270"/>
      <c r="H44" s="271"/>
      <c r="I44" s="272" t="s">
        <v>83</v>
      </c>
      <c r="J44" s="273"/>
      <c r="K44" s="273"/>
      <c r="L44" s="274"/>
    </row>
    <row r="45" spans="1:24" ht="72" customHeight="1">
      <c r="A45" s="12"/>
      <c r="B45" s="14"/>
      <c r="C45" s="268"/>
      <c r="D45" s="167" t="s">
        <v>84</v>
      </c>
      <c r="E45" s="275" t="s">
        <v>85</v>
      </c>
      <c r="F45" s="257"/>
      <c r="G45" s="276"/>
      <c r="H45" s="277"/>
      <c r="I45" s="277"/>
      <c r="J45" s="277"/>
      <c r="K45" s="277"/>
      <c r="L45" s="278"/>
    </row>
    <row r="46" spans="1:24" ht="72" customHeight="1" thickBot="1">
      <c r="A46" s="13"/>
      <c r="B46" s="255" t="s">
        <v>86</v>
      </c>
      <c r="C46" s="256"/>
      <c r="D46" s="168" t="s">
        <v>57</v>
      </c>
      <c r="E46" s="257" t="s">
        <v>87</v>
      </c>
      <c r="F46" s="258"/>
      <c r="G46" s="259"/>
      <c r="H46" s="260"/>
      <c r="I46" s="260"/>
      <c r="J46" s="260"/>
      <c r="K46" s="260"/>
      <c r="L46" s="261"/>
    </row>
    <row r="47" spans="1:24" ht="20.100000000000001" customHeight="1">
      <c r="A47" s="3"/>
      <c r="B47" s="3"/>
      <c r="C47" s="262" t="s">
        <v>88</v>
      </c>
      <c r="D47" s="262"/>
      <c r="E47" s="262"/>
      <c r="F47" s="262"/>
      <c r="G47" s="262"/>
      <c r="H47" s="262"/>
      <c r="I47" s="262"/>
      <c r="J47" s="262"/>
      <c r="K47" s="262"/>
      <c r="L47" s="262"/>
    </row>
    <row r="48" spans="1:24" ht="20.100000000000001" customHeight="1">
      <c r="A48" s="3"/>
      <c r="B48" s="3"/>
      <c r="C48" s="262"/>
      <c r="D48" s="262"/>
      <c r="E48" s="262"/>
      <c r="F48" s="262"/>
      <c r="G48" s="262"/>
      <c r="H48" s="262"/>
      <c r="I48" s="262"/>
      <c r="J48" s="262"/>
      <c r="K48" s="262"/>
      <c r="L48" s="262"/>
    </row>
  </sheetData>
  <sheetProtection algorithmName="SHA-512" hashValue="IyNUAAZCI/Pd0jUhPbWWaHfmT5+ukZ+9Ti/qh5k/kDwXC5Ti8Hv5WZf2KLjOOCiiVZ2p9YxcjBcR/TDXy4GTbQ==" saltValue="S48LiCQcCLSwwuW9yQZmbQ=="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G1:L1"/>
    <mergeCell ref="G2:L2"/>
    <mergeCell ref="A3:L3"/>
    <mergeCell ref="M3:X3"/>
    <mergeCell ref="A5:C5"/>
    <mergeCell ref="F5:L5"/>
    <mergeCell ref="E11:F11"/>
    <mergeCell ref="G11:H11"/>
    <mergeCell ref="I11:L11"/>
    <mergeCell ref="D12:D13"/>
    <mergeCell ref="E12:F12"/>
    <mergeCell ref="G12:L12"/>
    <mergeCell ref="E13:F13"/>
    <mergeCell ref="G13:L13"/>
    <mergeCell ref="A7:D7"/>
    <mergeCell ref="E7:F7"/>
    <mergeCell ref="G7:L7"/>
    <mergeCell ref="A8:C19"/>
    <mergeCell ref="E8:F8"/>
    <mergeCell ref="G8:L8"/>
    <mergeCell ref="E9:F9"/>
    <mergeCell ref="G9:L9"/>
    <mergeCell ref="E10:F10"/>
    <mergeCell ref="G10:L10"/>
    <mergeCell ref="E16:F16"/>
    <mergeCell ref="G16:L16"/>
    <mergeCell ref="E17:F17"/>
    <mergeCell ref="G17:L17"/>
    <mergeCell ref="E18:F18"/>
    <mergeCell ref="G18:L18"/>
    <mergeCell ref="D14:D15"/>
    <mergeCell ref="E14:F14"/>
    <mergeCell ref="G14:L14"/>
    <mergeCell ref="E15:F15"/>
    <mergeCell ref="G15:H15"/>
    <mergeCell ref="J15:K15"/>
    <mergeCell ref="E23:F23"/>
    <mergeCell ref="G23:H23"/>
    <mergeCell ref="J23:K23"/>
    <mergeCell ref="D24:D25"/>
    <mergeCell ref="E24:F24"/>
    <mergeCell ref="G24:L24"/>
    <mergeCell ref="E25:F25"/>
    <mergeCell ref="G25:L25"/>
    <mergeCell ref="E19:F19"/>
    <mergeCell ref="G19:L19"/>
    <mergeCell ref="E20:F20"/>
    <mergeCell ref="E21:F21"/>
    <mergeCell ref="G21:H21"/>
    <mergeCell ref="I21:L21"/>
    <mergeCell ref="E22:F22"/>
    <mergeCell ref="G22:H22"/>
    <mergeCell ref="J22:K22"/>
    <mergeCell ref="E26:F26"/>
    <mergeCell ref="G26:L26"/>
    <mergeCell ref="E27:F27"/>
    <mergeCell ref="G27:L27"/>
    <mergeCell ref="D28:D29"/>
    <mergeCell ref="E28:F28"/>
    <mergeCell ref="G28:L28"/>
    <mergeCell ref="E29:F29"/>
    <mergeCell ref="G29:L29"/>
    <mergeCell ref="J33:K33"/>
    <mergeCell ref="B34:C35"/>
    <mergeCell ref="E34:F34"/>
    <mergeCell ref="G34:L34"/>
    <mergeCell ref="E35:F35"/>
    <mergeCell ref="G35:L35"/>
    <mergeCell ref="D30:D31"/>
    <mergeCell ref="E30:F30"/>
    <mergeCell ref="G30:L30"/>
    <mergeCell ref="E31:F31"/>
    <mergeCell ref="G31:L31"/>
    <mergeCell ref="D32:D33"/>
    <mergeCell ref="E32:F32"/>
    <mergeCell ref="G32:L32"/>
    <mergeCell ref="E33:F33"/>
    <mergeCell ref="G33:H33"/>
    <mergeCell ref="A20:C33"/>
    <mergeCell ref="E39:F39"/>
    <mergeCell ref="G39:L39"/>
    <mergeCell ref="E40:F40"/>
    <mergeCell ref="G40:L40"/>
    <mergeCell ref="D41:D42"/>
    <mergeCell ref="G41:K41"/>
    <mergeCell ref="G42:K42"/>
    <mergeCell ref="C36:C43"/>
    <mergeCell ref="E36:F36"/>
    <mergeCell ref="G36:H36"/>
    <mergeCell ref="I36:L36"/>
    <mergeCell ref="D37:D38"/>
    <mergeCell ref="E37:F37"/>
    <mergeCell ref="G37:L37"/>
    <mergeCell ref="E38:F38"/>
    <mergeCell ref="G38:L38"/>
    <mergeCell ref="D39:D40"/>
    <mergeCell ref="B46:C46"/>
    <mergeCell ref="E46:F46"/>
    <mergeCell ref="G46:L46"/>
    <mergeCell ref="C47:L47"/>
    <mergeCell ref="C48:L48"/>
    <mergeCell ref="E43:F43"/>
    <mergeCell ref="G43:L43"/>
    <mergeCell ref="C44:C45"/>
    <mergeCell ref="E44:F44"/>
    <mergeCell ref="G44:H44"/>
    <mergeCell ref="I44:L44"/>
    <mergeCell ref="E45:F45"/>
    <mergeCell ref="G45:L45"/>
  </mergeCells>
  <phoneticPr fontId="1"/>
  <conditionalFormatting sqref="G14 G15:L15">
    <cfRule type="expression" dxfId="15" priority="3">
      <formula>AND($G$12=$P$12)</formula>
    </cfRule>
  </conditionalFormatting>
  <conditionalFormatting sqref="G32 G33:L33">
    <cfRule type="expression" dxfId="14" priority="6">
      <formula>$G$30=$P$30</formula>
    </cfRule>
  </conditionalFormatting>
  <conditionalFormatting sqref="G36:I36 G37 G38:L38 G39 G40:L40 G41:G43">
    <cfRule type="expression" dxfId="13" priority="8">
      <formula>$G$35=$O$35</formula>
    </cfRule>
  </conditionalFormatting>
  <conditionalFormatting sqref="G44:I44 G45:L45">
    <cfRule type="expression" dxfId="12" priority="9">
      <formula>$G$35=$N$35</formula>
    </cfRule>
  </conditionalFormatting>
  <conditionalFormatting sqref="G16:L19 G26:L26">
    <cfRule type="expression" dxfId="11" priority="1">
      <formula>OR($G$7=$O$7,$G$7=$P$7,$G$7=$Q$7)</formula>
    </cfRule>
  </conditionalFormatting>
  <conditionalFormatting sqref="G25:L25">
    <cfRule type="expression" dxfId="10" priority="4">
      <formula>OR($G$24=$N$24,$G$24=$O$24,$G$24=$P$24)</formula>
    </cfRule>
  </conditionalFormatting>
  <conditionalFormatting sqref="G27:L29">
    <cfRule type="expression" dxfId="9" priority="2">
      <formula>$G$7=$N$7</formula>
    </cfRule>
  </conditionalFormatting>
  <conditionalFormatting sqref="G29:L29">
    <cfRule type="expression" dxfId="8" priority="5">
      <formula>$G$28=$N$28</formula>
    </cfRule>
  </conditionalFormatting>
  <conditionalFormatting sqref="G38:L38">
    <cfRule type="expression" dxfId="7" priority="10">
      <formula>OR($G$37=$N$37,$G$37=$O$37)</formula>
    </cfRule>
  </conditionalFormatting>
  <conditionalFormatting sqref="G40:L40">
    <cfRule type="expression" dxfId="6" priority="11">
      <formula>OR($G$39=$N$39,$G$39=$O$39)</formula>
    </cfRule>
  </conditionalFormatting>
  <conditionalFormatting sqref="G46:L46">
    <cfRule type="expression" dxfId="5" priority="7">
      <formula>$G$34=$N$34</formula>
    </cfRule>
  </conditionalFormatting>
  <dataValidations count="17">
    <dataValidation type="list" allowBlank="1" showInputMessage="1" showErrorMessage="1" sqref="G16:L19" xr:uid="{7A4E51C1-90B9-4D46-A2B2-06C3C0BC054C}">
      <formula1>$N$16:$Q$16</formula1>
    </dataValidation>
    <dataValidation type="list" allowBlank="1" showInputMessage="1" showErrorMessage="1" sqref="G9:L9" xr:uid="{94E2E8EC-6D2A-4F3F-8005-EFBED999584D}">
      <formula1>$N$9:$R$9</formula1>
    </dataValidation>
    <dataValidation type="list" allowBlank="1" showInputMessage="1" showErrorMessage="1" sqref="G26:L26" xr:uid="{7CFA2B90-B46F-40F0-B047-1FF70D81C3C7}">
      <formula1>$N$26:$P$26</formula1>
    </dataValidation>
    <dataValidation type="list" allowBlank="1" showInputMessage="1" showErrorMessage="1" sqref="G27:L27" xr:uid="{46ACD7F1-5717-49EF-AA4B-C3FC6E0E8C4B}">
      <formula1>$N$27:$P$27</formula1>
    </dataValidation>
    <dataValidation type="list" allowBlank="1" showInputMessage="1" showErrorMessage="1" sqref="G43:L43" xr:uid="{3C33C149-379B-42D1-996A-675BFEABEAE2}">
      <formula1>"適合,不適合"</formula1>
    </dataValidation>
    <dataValidation type="list" allowBlank="1" showInputMessage="1" showErrorMessage="1" sqref="G7:L7" xr:uid="{150D383D-6873-4E18-B2C4-460A63C6F954}">
      <formula1>$N$7:$Q$7</formula1>
    </dataValidation>
    <dataValidation type="list" allowBlank="1" showInputMessage="1" showErrorMessage="1" sqref="G28:L28" xr:uid="{893AC39A-E52B-40D3-8769-C486BCF96A8F}">
      <formula1>$N$28:$O$28</formula1>
    </dataValidation>
    <dataValidation type="list" allowBlank="1" showInputMessage="1" showErrorMessage="1" sqref="G39" xr:uid="{CAD02028-A638-457C-BC58-7F7F0D906577}">
      <formula1>$N$39:$P$39</formula1>
    </dataValidation>
    <dataValidation type="list" allowBlank="1" showInputMessage="1" showErrorMessage="1" sqref="G37" xr:uid="{EF3B9B87-5E0F-4552-8080-DD973B572452}">
      <formula1>$N$37:$P$37</formula1>
    </dataValidation>
    <dataValidation type="whole" allowBlank="1" showInputMessage="1" showErrorMessage="1" sqref="G36:H36 G44:H44" xr:uid="{423B4094-13BC-4B62-B86E-5154A51E646E}">
      <formula1>0</formula1>
      <formula2>9999</formula2>
    </dataValidation>
    <dataValidation type="list" allowBlank="1" showInputMessage="1" showErrorMessage="1" sqref="G35" xr:uid="{1260D2D2-ED62-4AFA-803D-CECAD42FB556}">
      <formula1>$N$35:$P$35</formula1>
    </dataValidation>
    <dataValidation type="list" allowBlank="1" showInputMessage="1" showErrorMessage="1" sqref="G30" xr:uid="{670105FD-B09C-4D24-90C1-DF2E90409569}">
      <formula1>$N$30:$P$30</formula1>
    </dataValidation>
    <dataValidation type="list" allowBlank="1" showInputMessage="1" showErrorMessage="1" sqref="G32" xr:uid="{D4D067C5-B040-4D41-A3F6-9BE7BF088235}">
      <formula1>$N$32:$O$32</formula1>
    </dataValidation>
    <dataValidation type="list" allowBlank="1" showInputMessage="1" showErrorMessage="1" sqref="G12" xr:uid="{1E5F9ED9-D788-49FD-9EC1-D693E9D54700}">
      <formula1>$N$12:$P$12</formula1>
    </dataValidation>
    <dataValidation type="list" allowBlank="1" showInputMessage="1" showErrorMessage="1" sqref="G14" xr:uid="{3C619169-9937-40E0-BCCF-6CBA65CBA16E}">
      <formula1>$N$14:$O$14</formula1>
    </dataValidation>
    <dataValidation type="list" allowBlank="1" showInputMessage="1" showErrorMessage="1" sqref="G24" xr:uid="{BA239485-F3A9-4467-A999-CF501B4F6911}">
      <formula1>$N$24:$Q$24</formula1>
    </dataValidation>
    <dataValidation type="list" allowBlank="1" showInputMessage="1" showErrorMessage="1" sqref="G34" xr:uid="{31D0FB64-863C-4A00-B0D1-F6192FD464FD}">
      <formula1>$N$34:$O$34</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A4199-1F26-40D3-83A2-2935B535E5BB}">
  <sheetPr>
    <pageSetUpPr fitToPage="1"/>
  </sheetPr>
  <dimension ref="B2:Q47"/>
  <sheetViews>
    <sheetView view="pageBreakPreview" zoomScaleNormal="100" zoomScaleSheetLayoutView="100" workbookViewId="0"/>
  </sheetViews>
  <sheetFormatPr defaultColWidth="8.875" defaultRowHeight="24" customHeight="1"/>
  <cols>
    <col min="1" max="1" width="3.5" style="4" customWidth="1"/>
    <col min="2" max="2" width="6.625" style="4" hidden="1" customWidth="1"/>
    <col min="3" max="3" width="2.625" style="4" customWidth="1"/>
    <col min="4" max="4" width="6.625" style="4" customWidth="1"/>
    <col min="5" max="11" width="12.625" style="4" customWidth="1"/>
    <col min="12" max="12" width="20.625" style="4" customWidth="1"/>
    <col min="13" max="13" width="2.625" style="4" customWidth="1"/>
    <col min="14" max="14" width="8.875" style="4" customWidth="1"/>
    <col min="15" max="16" width="8.875" style="4" hidden="1" customWidth="1"/>
    <col min="17" max="17" width="15.375" style="4" hidden="1" customWidth="1"/>
    <col min="18" max="16384" width="8.875" style="4"/>
  </cols>
  <sheetData>
    <row r="2" spans="3:17" ht="15.75">
      <c r="C2" s="3"/>
      <c r="D2" s="3"/>
      <c r="E2" s="3"/>
      <c r="F2" s="3"/>
      <c r="G2" s="3"/>
      <c r="H2" s="3"/>
      <c r="I2" s="3"/>
      <c r="J2" s="3"/>
      <c r="K2" s="3"/>
      <c r="L2" s="120" t="s">
        <v>89</v>
      </c>
      <c r="M2" s="3"/>
    </row>
    <row r="3" spans="3:17" ht="15.75">
      <c r="C3" s="3"/>
      <c r="D3" s="3"/>
      <c r="E3" s="3"/>
      <c r="F3" s="3"/>
      <c r="G3" s="3"/>
      <c r="H3" s="3"/>
      <c r="I3" s="3"/>
      <c r="J3" s="3"/>
      <c r="K3" s="3"/>
      <c r="L3" s="120" t="s">
        <v>208</v>
      </c>
      <c r="M3" s="3"/>
    </row>
    <row r="4" spans="3:17" ht="19.5">
      <c r="C4" s="119" t="s">
        <v>90</v>
      </c>
      <c r="D4" s="119"/>
      <c r="E4" s="119"/>
      <c r="F4" s="119"/>
      <c r="G4" s="119"/>
      <c r="H4" s="119"/>
      <c r="I4" s="119"/>
      <c r="J4" s="119"/>
      <c r="K4" s="119"/>
      <c r="L4" s="119"/>
      <c r="M4" s="119"/>
    </row>
    <row r="5" spans="3:17" s="121" customFormat="1" ht="36" customHeight="1">
      <c r="C5" s="122"/>
      <c r="D5" s="379" t="s">
        <v>203</v>
      </c>
      <c r="E5" s="380"/>
      <c r="F5" s="380"/>
      <c r="G5" s="380"/>
      <c r="H5" s="380"/>
      <c r="I5" s="380"/>
      <c r="J5" s="380"/>
      <c r="K5" s="380"/>
      <c r="L5" s="380"/>
      <c r="M5" s="122"/>
    </row>
    <row r="6" spans="3:17" s="121" customFormat="1" ht="24" customHeight="1">
      <c r="C6" s="122"/>
      <c r="D6" s="381" t="s">
        <v>91</v>
      </c>
      <c r="E6" s="381"/>
      <c r="F6" s="381"/>
      <c r="G6" s="122"/>
      <c r="H6" s="122"/>
      <c r="I6" s="122"/>
      <c r="J6" s="122"/>
      <c r="K6" s="122"/>
      <c r="L6" s="122"/>
      <c r="M6" s="122"/>
    </row>
    <row r="7" spans="3:17" ht="24" customHeight="1">
      <c r="C7" s="3"/>
      <c r="D7" s="372" t="s">
        <v>2</v>
      </c>
      <c r="E7" s="382" t="s">
        <v>3</v>
      </c>
      <c r="F7" s="383"/>
      <c r="G7" s="372" t="s">
        <v>92</v>
      </c>
      <c r="H7" s="372" t="s">
        <v>34</v>
      </c>
      <c r="I7" s="372" t="s">
        <v>93</v>
      </c>
      <c r="J7" s="372" t="s">
        <v>94</v>
      </c>
      <c r="K7" s="372"/>
      <c r="L7" s="170" t="s">
        <v>95</v>
      </c>
      <c r="M7" s="3"/>
    </row>
    <row r="8" spans="3:17" ht="24" customHeight="1">
      <c r="C8" s="3"/>
      <c r="D8" s="372"/>
      <c r="E8" s="384"/>
      <c r="F8" s="385"/>
      <c r="G8" s="372"/>
      <c r="H8" s="372"/>
      <c r="I8" s="372"/>
      <c r="J8" s="169" t="s">
        <v>96</v>
      </c>
      <c r="K8" s="169" t="s">
        <v>25</v>
      </c>
      <c r="L8" s="106" t="s">
        <v>97</v>
      </c>
      <c r="M8" s="3"/>
      <c r="O8" s="234" t="s">
        <v>98</v>
      </c>
      <c r="P8" s="234" t="s">
        <v>99</v>
      </c>
      <c r="Q8" s="234" t="s">
        <v>204</v>
      </c>
    </row>
    <row r="9" spans="3:17" ht="24" customHeight="1">
      <c r="C9" s="3"/>
      <c r="D9" s="117">
        <v>1</v>
      </c>
      <c r="E9" s="368" t="str" cm="1">
        <f t="array" aca="1" ref="E9" ca="1">IF($G9&lt;&gt;"",INDIRECT("'様式4-1_棟番号"&amp;$D9&amp;"'!F5"),"")</f>
        <v/>
      </c>
      <c r="F9" s="370"/>
      <c r="G9" s="107" t="str" cm="1">
        <f t="array" aca="1" ref="G9" ca="1">IF(INDIRECT("'様式4-1_棟番号"&amp;$D9&amp;"'!G7")&lt;&gt;0,INDIRECT("'様式4-1_棟番号"&amp;$D9&amp;"'!G7"),"")</f>
        <v/>
      </c>
      <c r="H9" s="107" t="str" cm="1">
        <f t="array" aca="1" ref="H9" ca="1">IF($G9&lt;&gt;"",INDIRECT("'様式4-1_棟番号"&amp;$D9&amp;"'!G24"),"")</f>
        <v/>
      </c>
      <c r="I9" s="108" t="str" cm="1">
        <f t="array" aca="1" ref="I9" ca="1">IF($G9&lt;&gt;"",INDIRECT("'様式4-1_棟番号"&amp;$D9&amp;"'!H20"),"")</f>
        <v/>
      </c>
      <c r="J9" s="107" t="str" cm="1">
        <f t="array" aca="1" ref="J9" ca="1">IF($G9&lt;&gt;"",INDIRECT("'様式4-1_棟番号"&amp;$D9&amp;"'!G14"),"")</f>
        <v/>
      </c>
      <c r="K9" s="107" t="str" cm="1">
        <f t="array" aca="1" ref="K9" ca="1">IF($G9&lt;&gt;"",INDIRECT("'様式4-1_棟番号"&amp;$D9&amp;"'!G32"),"")</f>
        <v/>
      </c>
      <c r="L9" s="116" t="str" cm="1">
        <f t="array" aca="1" ref="L9" ca="1">IF($G9&lt;&gt;"",INDIRECT("'様式4-1_棟番号"&amp;$D9&amp;"'!G23"),"")</f>
        <v/>
      </c>
      <c r="M9" s="3"/>
      <c r="O9" s="234" t="str" cm="1">
        <f t="array" aca="1" ref="O9" ca="1">IF($G9&lt;&gt;"",INDIRECT("'様式4-1_棟番号"&amp;$D9&amp;"'!G36"),"")</f>
        <v/>
      </c>
      <c r="P9" s="234" t="str" cm="1">
        <f t="array" aca="1" ref="P9" ca="1">IF($G9&lt;&gt;"",INDIRECT("'様式4-1_棟番号"&amp;$D9&amp;"'!G44"),"")</f>
        <v/>
      </c>
      <c r="Q9" s="234" t="str" cm="1">
        <f t="array" aca="1" ref="Q9" ca="1">IF(AND($G9="建設",INDIRECT("'様式4-1_棟番号"&amp;$D9&amp;"'!G9")="市街化調整区域",OR(INDIRECT("'様式4-1_棟番号"&amp;$D9&amp;"'!G17")="敷地の全部が該当",INDIRECT("'様式4-1_棟番号"&amp;$D9&amp;"'!G17")="敷地の一部が該当（整備する建物も該当）",INDIRECT("'様式4-1_棟番号"&amp;$D9&amp;"'!G19")="敷地の全部が該当",INDIRECT("'様式4-1_棟番号"&amp;$D9&amp;"'!G19")="敷地の一部が該当（整備する建物も該当）")),"T","F")</f>
        <v>F</v>
      </c>
    </row>
    <row r="10" spans="3:17" ht="24" customHeight="1">
      <c r="C10" s="3"/>
      <c r="D10" s="117">
        <v>2</v>
      </c>
      <c r="E10" s="368" t="str" cm="1">
        <f t="array" aca="1" ref="E10" ca="1">IF($G10&lt;&gt;"",INDIRECT("'様式4-1_棟番号"&amp;$D10&amp;"'!F5"),"")</f>
        <v/>
      </c>
      <c r="F10" s="370"/>
      <c r="G10" s="107" t="str" cm="1">
        <f t="array" aca="1" ref="G10" ca="1">IF(INDIRECT("'様式4-1_棟番号"&amp;$D10&amp;"'!G7")&lt;&gt;0,INDIRECT("'様式4-1_棟番号"&amp;$D10&amp;"'!G7"),"")</f>
        <v/>
      </c>
      <c r="H10" s="107" t="str" cm="1">
        <f t="array" aca="1" ref="H10" ca="1">IF($G10&lt;&gt;"",INDIRECT("'様式4-1_棟番号"&amp;$D10&amp;"'!G24"),"")</f>
        <v/>
      </c>
      <c r="I10" s="108" t="str" cm="1">
        <f t="array" aca="1" ref="I10" ca="1">IF($G10&lt;&gt;"",INDIRECT("'様式4-1_棟番号"&amp;$D10&amp;"'!H20"),"")</f>
        <v/>
      </c>
      <c r="J10" s="107" t="str" cm="1">
        <f t="array" aca="1" ref="J10" ca="1">IF($G10&lt;&gt;"",INDIRECT("'様式4-1_棟番号"&amp;$D10&amp;"'!G14"),"")</f>
        <v/>
      </c>
      <c r="K10" s="107" t="str" cm="1">
        <f t="array" aca="1" ref="K10" ca="1">IF($G10&lt;&gt;"",INDIRECT("'様式4-1_棟番号"&amp;$D10&amp;"'!G32"),"")</f>
        <v/>
      </c>
      <c r="L10" s="116" t="str" cm="1">
        <f t="array" aca="1" ref="L10" ca="1">IF($G10&lt;&gt;"",INDIRECT("'様式4-1_棟番号"&amp;$D10&amp;"'!G23"),"")</f>
        <v/>
      </c>
      <c r="M10" s="3"/>
      <c r="O10" s="234" t="str" cm="1">
        <f t="array" aca="1" ref="O10" ca="1">IF($G10&lt;&gt;"",INDIRECT("'様式4-1_棟番号"&amp;$D10&amp;"'!G36"),"")</f>
        <v/>
      </c>
      <c r="P10" s="234" t="str" cm="1">
        <f t="array" aca="1" ref="P10" ca="1">IF($G10&lt;&gt;"",INDIRECT("'様式4-1_棟番号"&amp;$D10&amp;"'!G44"),"")</f>
        <v/>
      </c>
      <c r="Q10" s="234" t="str" cm="1">
        <f t="array" aca="1" ref="Q10" ca="1">IF(AND($G10="建設",INDIRECT("'様式4-1_棟番号"&amp;$D10&amp;"'!G9")="市街化調整区域",OR(INDIRECT("'様式4-1_棟番号"&amp;$D10&amp;"'!G17")="敷地の全部が該当",INDIRECT("'様式4-1_棟番号"&amp;$D10&amp;"'!G17")="敷地の一部が該当（整備する建物も該当）",INDIRECT("'様式4-1_棟番号"&amp;$D10&amp;"'!G19")="敷地の全部が該当",INDIRECT("'様式4-1_棟番号"&amp;$D10&amp;"'!G19")="敷地の一部が該当（整備する建物も該当）")),"T","F")</f>
        <v>F</v>
      </c>
    </row>
    <row r="11" spans="3:17" ht="24" customHeight="1">
      <c r="C11" s="3"/>
      <c r="D11" s="117">
        <v>3</v>
      </c>
      <c r="E11" s="368" t="str" cm="1">
        <f t="array" aca="1" ref="E11" ca="1">IF($G11&lt;&gt;"",INDIRECT("'様式4-1_棟番号"&amp;$D11&amp;"'!F5"),"")</f>
        <v/>
      </c>
      <c r="F11" s="370"/>
      <c r="G11" s="107" t="str" cm="1">
        <f t="array" aca="1" ref="G11" ca="1">IF(INDIRECT("'様式4-1_棟番号"&amp;$D11&amp;"'!G7")&lt;&gt;0,INDIRECT("'様式4-1_棟番号"&amp;$D11&amp;"'!G7"),"")</f>
        <v/>
      </c>
      <c r="H11" s="107" t="str" cm="1">
        <f t="array" aca="1" ref="H11" ca="1">IF($G11&lt;&gt;"",INDIRECT("'様式4-1_棟番号"&amp;$D11&amp;"'!G24"),"")</f>
        <v/>
      </c>
      <c r="I11" s="108" t="str" cm="1">
        <f t="array" aca="1" ref="I11" ca="1">IF($G11&lt;&gt;"",INDIRECT("'様式4-1_棟番号"&amp;$D11&amp;"'!H20"),"")</f>
        <v/>
      </c>
      <c r="J11" s="107" t="str" cm="1">
        <f t="array" aca="1" ref="J11" ca="1">IF($G11&lt;&gt;"",INDIRECT("'様式4-1_棟番号"&amp;$D11&amp;"'!G14"),"")</f>
        <v/>
      </c>
      <c r="K11" s="107" t="str" cm="1">
        <f t="array" aca="1" ref="K11" ca="1">IF($G11&lt;&gt;"",INDIRECT("'様式4-1_棟番号"&amp;$D11&amp;"'!G32"),"")</f>
        <v/>
      </c>
      <c r="L11" s="116" t="str" cm="1">
        <f t="array" aca="1" ref="L11" ca="1">IF($G11&lt;&gt;"",INDIRECT("'様式4-1_棟番号"&amp;$D11&amp;"'!G23"),"")</f>
        <v/>
      </c>
      <c r="M11" s="3"/>
      <c r="O11" s="234" t="str" cm="1">
        <f t="array" aca="1" ref="O11" ca="1">IF($G11&lt;&gt;"",INDIRECT("'様式4-1_棟番号"&amp;$D11&amp;"'!G36"),"")</f>
        <v/>
      </c>
      <c r="P11" s="234" t="str" cm="1">
        <f t="array" aca="1" ref="P11" ca="1">IF($G11&lt;&gt;"",INDIRECT("'様式4-1_棟番号"&amp;$D11&amp;"'!G44"),"")</f>
        <v/>
      </c>
      <c r="Q11" s="234" t="str" cm="1">
        <f t="array" aca="1" ref="Q11" ca="1">IF(AND($G11="建設",INDIRECT("'様式4-1_棟番号"&amp;$D11&amp;"'!G9")="市街化調整区域",OR(INDIRECT("'様式4-1_棟番号"&amp;$D11&amp;"'!G17")="敷地の全部が該当",INDIRECT("'様式4-1_棟番号"&amp;$D11&amp;"'!G17")="敷地の一部が該当（整備する建物も該当）",INDIRECT("'様式4-1_棟番号"&amp;$D11&amp;"'!G19")="敷地の全部が該当",INDIRECT("'様式4-1_棟番号"&amp;$D11&amp;"'!G19")="敷地の一部が該当（整備する建物も該当）")),"T","F")</f>
        <v>F</v>
      </c>
    </row>
    <row r="12" spans="3:17" ht="24" customHeight="1">
      <c r="C12" s="3"/>
      <c r="D12" s="117">
        <v>4</v>
      </c>
      <c r="E12" s="368" t="str" cm="1">
        <f t="array" aca="1" ref="E12" ca="1">IF($G12&lt;&gt;"",INDIRECT("'様式4-1_棟番号"&amp;$D12&amp;"'!F5"),"")</f>
        <v/>
      </c>
      <c r="F12" s="370"/>
      <c r="G12" s="107" t="str" cm="1">
        <f t="array" aca="1" ref="G12" ca="1">IF(INDIRECT("'様式4-1_棟番号"&amp;$D12&amp;"'!G7")&lt;&gt;0,INDIRECT("'様式4-1_棟番号"&amp;$D12&amp;"'!G7"),"")</f>
        <v/>
      </c>
      <c r="H12" s="107" t="str" cm="1">
        <f t="array" aca="1" ref="H12" ca="1">IF($G12&lt;&gt;"",INDIRECT("'様式4-1_棟番号"&amp;$D12&amp;"'!G24"),"")</f>
        <v/>
      </c>
      <c r="I12" s="108" t="str" cm="1">
        <f t="array" aca="1" ref="I12" ca="1">IF($G12&lt;&gt;"",INDIRECT("'様式4-1_棟番号"&amp;$D12&amp;"'!H20"),"")</f>
        <v/>
      </c>
      <c r="J12" s="107" t="str" cm="1">
        <f t="array" aca="1" ref="J12" ca="1">IF($G12&lt;&gt;"",INDIRECT("'様式4-1_棟番号"&amp;$D12&amp;"'!G14"),"")</f>
        <v/>
      </c>
      <c r="K12" s="107" t="str" cm="1">
        <f t="array" aca="1" ref="K12" ca="1">IF($G12&lt;&gt;"",INDIRECT("'様式4-1_棟番号"&amp;$D12&amp;"'!G32"),"")</f>
        <v/>
      </c>
      <c r="L12" s="116" t="str" cm="1">
        <f t="array" aca="1" ref="L12" ca="1">IF($G12&lt;&gt;"",INDIRECT("'様式4-1_棟番号"&amp;$D12&amp;"'!G23"),"")</f>
        <v/>
      </c>
      <c r="M12" s="3"/>
      <c r="O12" s="234" t="str" cm="1">
        <f t="array" aca="1" ref="O12" ca="1">IF($G12&lt;&gt;"",INDIRECT("'様式4-1_棟番号"&amp;$D12&amp;"'!G36"),"")</f>
        <v/>
      </c>
      <c r="P12" s="234" t="str" cm="1">
        <f t="array" aca="1" ref="P12" ca="1">IF($G12&lt;&gt;"",INDIRECT("'様式4-1_棟番号"&amp;$D12&amp;"'!G44"),"")</f>
        <v/>
      </c>
      <c r="Q12" s="234" t="str" cm="1">
        <f t="array" aca="1" ref="Q12" ca="1">IF(AND($G12="建設",INDIRECT("'様式4-1_棟番号"&amp;$D12&amp;"'!G9")="市街化調整区域",OR(INDIRECT("'様式4-1_棟番号"&amp;$D12&amp;"'!G17")="敷地の全部が該当",INDIRECT("'様式4-1_棟番号"&amp;$D12&amp;"'!G17")="敷地の一部が該当（整備する建物も該当）",INDIRECT("'様式4-1_棟番号"&amp;$D12&amp;"'!G19")="敷地の全部が該当",INDIRECT("'様式4-1_棟番号"&amp;$D12&amp;"'!G19")="敷地の一部が該当（整備する建物も該当）")),"T","F")</f>
        <v>F</v>
      </c>
    </row>
    <row r="13" spans="3:17" ht="24" customHeight="1">
      <c r="C13" s="3"/>
      <c r="D13" s="117">
        <v>5</v>
      </c>
      <c r="E13" s="368" t="str" cm="1">
        <f t="array" aca="1" ref="E13" ca="1">IF($G13&lt;&gt;"",INDIRECT("'様式4-1_棟番号"&amp;$D13&amp;"'!F5"),"")</f>
        <v/>
      </c>
      <c r="F13" s="370"/>
      <c r="G13" s="107" t="str" cm="1">
        <f t="array" aca="1" ref="G13" ca="1">IF(INDIRECT("'様式4-1_棟番号"&amp;$D13&amp;"'!G7")&lt;&gt;0,INDIRECT("'様式4-1_棟番号"&amp;$D13&amp;"'!G7"),"")</f>
        <v/>
      </c>
      <c r="H13" s="107" t="str" cm="1">
        <f t="array" aca="1" ref="H13" ca="1">IF($G13&lt;&gt;"",INDIRECT("'様式4-1_棟番号"&amp;$D13&amp;"'!G24"),"")</f>
        <v/>
      </c>
      <c r="I13" s="108" t="str" cm="1">
        <f t="array" aca="1" ref="I13" ca="1">IF($G13&lt;&gt;"",INDIRECT("'様式4-1_棟番号"&amp;$D13&amp;"'!H20"),"")</f>
        <v/>
      </c>
      <c r="J13" s="107" t="str" cm="1">
        <f t="array" aca="1" ref="J13" ca="1">IF($G13&lt;&gt;"",INDIRECT("'様式4-1_棟番号"&amp;$D13&amp;"'!G14"),"")</f>
        <v/>
      </c>
      <c r="K13" s="107" t="str" cm="1">
        <f t="array" aca="1" ref="K13" ca="1">IF($G13&lt;&gt;"",INDIRECT("'様式4-1_棟番号"&amp;$D13&amp;"'!G32"),"")</f>
        <v/>
      </c>
      <c r="L13" s="116" t="str" cm="1">
        <f t="array" aca="1" ref="L13" ca="1">IF($G13&lt;&gt;"",INDIRECT("'様式4-1_棟番号"&amp;$D13&amp;"'!G23"),"")</f>
        <v/>
      </c>
      <c r="M13" s="3"/>
      <c r="O13" s="234" t="str" cm="1">
        <f t="array" aca="1" ref="O13" ca="1">IF($G13&lt;&gt;"",INDIRECT("'様式4-1_棟番号"&amp;$D13&amp;"'!G36"),"")</f>
        <v/>
      </c>
      <c r="P13" s="234" t="str" cm="1">
        <f t="array" aca="1" ref="P13" ca="1">IF($G13&lt;&gt;"",INDIRECT("'様式4-1_棟番号"&amp;$D13&amp;"'!G44"),"")</f>
        <v/>
      </c>
      <c r="Q13" s="234" t="str" cm="1">
        <f t="array" aca="1" ref="Q13" ca="1">IF(AND($G13="建設",INDIRECT("'様式4-1_棟番号"&amp;$D13&amp;"'!G9")="市街化調整区域",OR(INDIRECT("'様式4-1_棟番号"&amp;$D13&amp;"'!G17")="敷地の全部が該当",INDIRECT("'様式4-1_棟番号"&amp;$D13&amp;"'!G17")="敷地の一部が該当（整備する建物も該当）",INDIRECT("'様式4-1_棟番号"&amp;$D13&amp;"'!G19")="敷地の全部が該当",INDIRECT("'様式4-1_棟番号"&amp;$D13&amp;"'!G19")="敷地の一部が該当（整備する建物も該当）")),"T","F")</f>
        <v>F</v>
      </c>
    </row>
    <row r="14" spans="3:17" ht="24" hidden="1" customHeight="1">
      <c r="C14" s="3"/>
      <c r="D14" s="117">
        <v>6</v>
      </c>
      <c r="E14" s="368" t="str" cm="1">
        <f t="array" aca="1" ref="E14" ca="1">IF($G14&lt;&gt;"",INDIRECT("'様式4-1_棟番号"&amp;$D14&amp;"'!F5"),"")</f>
        <v/>
      </c>
      <c r="F14" s="370"/>
      <c r="G14" s="107" t="str" cm="1">
        <f t="array" aca="1" ref="G14" ca="1">IF(INDIRECT("'様式4-1_棟番号"&amp;$D14&amp;"'!G7")&lt;&gt;0,INDIRECT("'様式4-1_棟番号"&amp;$D14&amp;"'!G7"),"")</f>
        <v/>
      </c>
      <c r="H14" s="107" t="str" cm="1">
        <f t="array" aca="1" ref="H14" ca="1">IF($G14&lt;&gt;"",INDIRECT("'様式4-1_棟番号"&amp;$D14&amp;"'!G24"),"")</f>
        <v/>
      </c>
      <c r="I14" s="108" t="str" cm="1">
        <f t="array" aca="1" ref="I14" ca="1">IF($G14&lt;&gt;"",INDIRECT("'様式4-1_棟番号"&amp;$D14&amp;"'!H20"),"")</f>
        <v/>
      </c>
      <c r="J14" s="107" t="str" cm="1">
        <f t="array" aca="1" ref="J14" ca="1">IF($G14&lt;&gt;"",INDIRECT("'様式4-1_棟番号"&amp;$D14&amp;"'!G14"),"")</f>
        <v/>
      </c>
      <c r="K14" s="107" t="str" cm="1">
        <f t="array" aca="1" ref="K14" ca="1">IF($G14&lt;&gt;"",INDIRECT("'様式4-1_棟番号"&amp;$D14&amp;"'!G32"),"")</f>
        <v/>
      </c>
      <c r="L14" s="116" t="str" cm="1">
        <f t="array" aca="1" ref="L14" ca="1">IF($G14&lt;&gt;"",INDIRECT("'様式4-1_棟番号"&amp;$D14&amp;"'!G23"),"")</f>
        <v/>
      </c>
      <c r="M14" s="3"/>
      <c r="O14" s="234" t="str" cm="1">
        <f t="array" aca="1" ref="O14" ca="1">IF($G14&lt;&gt;"",INDIRECT("'様式4-1_棟番号"&amp;$D14&amp;"'!G36"),"")</f>
        <v/>
      </c>
      <c r="P14" s="234" t="str" cm="1">
        <f t="array" aca="1" ref="P14" ca="1">IF($G14&lt;&gt;"",INDIRECT("'様式4-1_棟番号"&amp;$D14&amp;"'!G44"),"")</f>
        <v/>
      </c>
      <c r="Q14" s="234" t="str" cm="1">
        <f t="array" aca="1" ref="Q14" ca="1">IF(AND($G14="建設",INDIRECT("'様式4-1_棟番号"&amp;$D14&amp;"'!G9")="市街化調整区域",OR(INDIRECT("'様式4-1_棟番号"&amp;$D14&amp;"'!G17")="敷地の全部が該当",INDIRECT("'様式4-1_棟番号"&amp;$D14&amp;"'!G17")="敷地の一部が該当（整備する建物も該当）",INDIRECT("'様式4-1_棟番号"&amp;$D14&amp;"'!G19")="敷地の全部が該当",INDIRECT("'様式4-1_棟番号"&amp;$D14&amp;"'!G19")="敷地の一部が該当（整備する建物も該当）")),"T","F")</f>
        <v>F</v>
      </c>
    </row>
    <row r="15" spans="3:17" ht="24" hidden="1" customHeight="1">
      <c r="C15" s="3"/>
      <c r="D15" s="117">
        <v>7</v>
      </c>
      <c r="E15" s="368" t="str" cm="1">
        <f t="array" aca="1" ref="E15" ca="1">IF($G15&lt;&gt;"",INDIRECT("'様式4-1_棟番号"&amp;$D15&amp;"'!F5"),"")</f>
        <v/>
      </c>
      <c r="F15" s="370"/>
      <c r="G15" s="107" t="str" cm="1">
        <f t="array" aca="1" ref="G15" ca="1">IF(INDIRECT("'様式4-1_棟番号"&amp;$D15&amp;"'!G7")&lt;&gt;0,INDIRECT("'様式4-1_棟番号"&amp;$D15&amp;"'!G7"),"")</f>
        <v/>
      </c>
      <c r="H15" s="107" t="str" cm="1">
        <f t="array" aca="1" ref="H15" ca="1">IF($G15&lt;&gt;"",INDIRECT("'様式4-1_棟番号"&amp;$D15&amp;"'!G24"),"")</f>
        <v/>
      </c>
      <c r="I15" s="108" t="str" cm="1">
        <f t="array" aca="1" ref="I15" ca="1">IF($G15&lt;&gt;"",INDIRECT("'様式4-1_棟番号"&amp;$D15&amp;"'!H20"),"")</f>
        <v/>
      </c>
      <c r="J15" s="107" t="str" cm="1">
        <f t="array" aca="1" ref="J15" ca="1">IF($G15&lt;&gt;"",INDIRECT("'様式4-1_棟番号"&amp;$D15&amp;"'!G14"),"")</f>
        <v/>
      </c>
      <c r="K15" s="107" t="str" cm="1">
        <f t="array" aca="1" ref="K15" ca="1">IF($G15&lt;&gt;"",INDIRECT("'様式4-1_棟番号"&amp;$D15&amp;"'!G32"),"")</f>
        <v/>
      </c>
      <c r="L15" s="116" t="str" cm="1">
        <f t="array" aca="1" ref="L15" ca="1">IF($G15&lt;&gt;"",INDIRECT("'様式4-1_棟番号"&amp;$D15&amp;"'!G23"),"")</f>
        <v/>
      </c>
      <c r="M15" s="3"/>
      <c r="O15" s="234" t="str" cm="1">
        <f t="array" aca="1" ref="O15" ca="1">IF($G15&lt;&gt;"",INDIRECT("'様式4-1_棟番号"&amp;$D15&amp;"'!G36"),"")</f>
        <v/>
      </c>
      <c r="P15" s="234" t="str" cm="1">
        <f t="array" aca="1" ref="P15" ca="1">IF($G15&lt;&gt;"",INDIRECT("'様式4-1_棟番号"&amp;$D15&amp;"'!G44"),"")</f>
        <v/>
      </c>
      <c r="Q15" s="234" t="str" cm="1">
        <f t="array" aca="1" ref="Q15" ca="1">IF(AND($G15="建設",INDIRECT("'様式4-1_棟番号"&amp;$D15&amp;"'!G9")="市街化調整区域",OR(INDIRECT("'様式4-1_棟番号"&amp;$D15&amp;"'!G17")="敷地の全部が該当",INDIRECT("'様式4-1_棟番号"&amp;$D15&amp;"'!G17")="敷地の一部が該当（整備する建物も該当）",INDIRECT("'様式4-1_棟番号"&amp;$D15&amp;"'!G19")="敷地の全部が該当",INDIRECT("'様式4-1_棟番号"&amp;$D15&amp;"'!G19")="敷地の一部が該当（整備する建物も該当）")),"T","F")</f>
        <v>F</v>
      </c>
    </row>
    <row r="16" spans="3:17" ht="24" hidden="1" customHeight="1">
      <c r="C16" s="3"/>
      <c r="D16" s="117">
        <v>8</v>
      </c>
      <c r="E16" s="368" t="str" cm="1">
        <f t="array" aca="1" ref="E16" ca="1">IF($G16&lt;&gt;"",INDIRECT("'様式4-1_棟番号"&amp;$D16&amp;"'!F5"),"")</f>
        <v/>
      </c>
      <c r="F16" s="370"/>
      <c r="G16" s="107" t="str" cm="1">
        <f t="array" aca="1" ref="G16" ca="1">IF(INDIRECT("'様式4-1_棟番号"&amp;$D16&amp;"'!G7")&lt;&gt;0,INDIRECT("'様式4-1_棟番号"&amp;$D16&amp;"'!G7"),"")</f>
        <v/>
      </c>
      <c r="H16" s="107" t="str" cm="1">
        <f t="array" aca="1" ref="H16" ca="1">IF($G16&lt;&gt;"",INDIRECT("'様式4-1_棟番号"&amp;$D16&amp;"'!G24"),"")</f>
        <v/>
      </c>
      <c r="I16" s="108" t="str" cm="1">
        <f t="array" aca="1" ref="I16" ca="1">IF($G16&lt;&gt;"",INDIRECT("'様式4-1_棟番号"&amp;$D16&amp;"'!H20"),"")</f>
        <v/>
      </c>
      <c r="J16" s="107" t="str" cm="1">
        <f t="array" aca="1" ref="J16" ca="1">IF($G16&lt;&gt;"",INDIRECT("'様式4-1_棟番号"&amp;$D16&amp;"'!G14"),"")</f>
        <v/>
      </c>
      <c r="K16" s="107" t="str" cm="1">
        <f t="array" aca="1" ref="K16" ca="1">IF($G16&lt;&gt;"",INDIRECT("'様式4-1_棟番号"&amp;$D16&amp;"'!G32"),"")</f>
        <v/>
      </c>
      <c r="L16" s="116" t="str" cm="1">
        <f t="array" aca="1" ref="L16" ca="1">IF($G16&lt;&gt;"",INDIRECT("'様式4-1_棟番号"&amp;$D16&amp;"'!G23"),"")</f>
        <v/>
      </c>
      <c r="M16" s="3"/>
      <c r="O16" s="234" t="str" cm="1">
        <f t="array" aca="1" ref="O16" ca="1">IF($G16&lt;&gt;"",INDIRECT("'様式4-1_棟番号"&amp;$D16&amp;"'!G36"),"")</f>
        <v/>
      </c>
      <c r="P16" s="234" t="str" cm="1">
        <f t="array" aca="1" ref="P16" ca="1">IF($G16&lt;&gt;"",INDIRECT("'様式4-1_棟番号"&amp;$D16&amp;"'!G44"),"")</f>
        <v/>
      </c>
      <c r="Q16" s="234" t="str" cm="1">
        <f t="array" aca="1" ref="Q16" ca="1">IF(AND($G16="建設",INDIRECT("'様式4-1_棟番号"&amp;$D16&amp;"'!G9")="市街化調整区域",OR(INDIRECT("'様式4-1_棟番号"&amp;$D16&amp;"'!G17")="敷地の全部が該当",INDIRECT("'様式4-1_棟番号"&amp;$D16&amp;"'!G17")="敷地の一部が該当（整備する建物も該当）",INDIRECT("'様式4-1_棟番号"&amp;$D16&amp;"'!G19")="敷地の全部が該当",INDIRECT("'様式4-1_棟番号"&amp;$D16&amp;"'!G19")="敷地の一部が該当（整備する建物も該当）")),"T","F")</f>
        <v>F</v>
      </c>
    </row>
    <row r="17" spans="2:17" ht="24" hidden="1" customHeight="1">
      <c r="C17" s="3"/>
      <c r="D17" s="117">
        <v>9</v>
      </c>
      <c r="E17" s="368" t="str" cm="1">
        <f t="array" aca="1" ref="E17" ca="1">IF($G17&lt;&gt;"",INDIRECT("'様式4-1_棟番号"&amp;$D17&amp;"'!F5"),"")</f>
        <v/>
      </c>
      <c r="F17" s="370"/>
      <c r="G17" s="107" t="str" cm="1">
        <f t="array" aca="1" ref="G17" ca="1">IF(INDIRECT("'様式4-1_棟番号"&amp;$D17&amp;"'!G7")&lt;&gt;0,INDIRECT("'様式4-1_棟番号"&amp;$D17&amp;"'!G7"),"")</f>
        <v/>
      </c>
      <c r="H17" s="107" t="str" cm="1">
        <f t="array" aca="1" ref="H17" ca="1">IF($G17&lt;&gt;"",INDIRECT("'様式4-1_棟番号"&amp;$D17&amp;"'!G24"),"")</f>
        <v/>
      </c>
      <c r="I17" s="108" t="str" cm="1">
        <f t="array" aca="1" ref="I17" ca="1">IF($G17&lt;&gt;"",INDIRECT("'様式4-1_棟番号"&amp;$D17&amp;"'!H20"),"")</f>
        <v/>
      </c>
      <c r="J17" s="107" t="str" cm="1">
        <f t="array" aca="1" ref="J17" ca="1">IF($G17&lt;&gt;"",INDIRECT("'様式4-1_棟番号"&amp;$D17&amp;"'!G14"),"")</f>
        <v/>
      </c>
      <c r="K17" s="107" t="str" cm="1">
        <f t="array" aca="1" ref="K17" ca="1">IF($G17&lt;&gt;"",INDIRECT("'様式4-1_棟番号"&amp;$D17&amp;"'!G32"),"")</f>
        <v/>
      </c>
      <c r="L17" s="116" t="str" cm="1">
        <f t="array" aca="1" ref="L17" ca="1">IF($G17&lt;&gt;"",INDIRECT("'様式4-1_棟番号"&amp;$D17&amp;"'!G23"),"")</f>
        <v/>
      </c>
      <c r="M17" s="3"/>
      <c r="O17" s="234" t="str" cm="1">
        <f t="array" aca="1" ref="O17" ca="1">IF($G17&lt;&gt;"",INDIRECT("'様式4-1_棟番号"&amp;$D17&amp;"'!G36"),"")</f>
        <v/>
      </c>
      <c r="P17" s="234" t="str" cm="1">
        <f t="array" aca="1" ref="P17" ca="1">IF($G17&lt;&gt;"",INDIRECT("'様式4-1_棟番号"&amp;$D17&amp;"'!G44"),"")</f>
        <v/>
      </c>
      <c r="Q17" s="234" t="str" cm="1">
        <f t="array" aca="1" ref="Q17" ca="1">IF(AND($G17="建設",INDIRECT("'様式4-1_棟番号"&amp;$D17&amp;"'!G9")="市街化調整区域",OR(INDIRECT("'様式4-1_棟番号"&amp;$D17&amp;"'!G17")="敷地の全部が該当",INDIRECT("'様式4-1_棟番号"&amp;$D17&amp;"'!G17")="敷地の一部が該当（整備する建物も該当）",INDIRECT("'様式4-1_棟番号"&amp;$D17&amp;"'!G19")="敷地の全部が該当",INDIRECT("'様式4-1_棟番号"&amp;$D17&amp;"'!G19")="敷地の一部が該当（整備する建物も該当）")),"T","F")</f>
        <v>F</v>
      </c>
    </row>
    <row r="18" spans="2:17" ht="24" hidden="1" customHeight="1">
      <c r="C18" s="3"/>
      <c r="D18" s="117">
        <v>10</v>
      </c>
      <c r="E18" s="368" t="str" cm="1">
        <f t="array" aca="1" ref="E18" ca="1">IF($G18&lt;&gt;"",INDIRECT("'様式4-1_棟番号"&amp;$D18&amp;"'!F5"),"")</f>
        <v/>
      </c>
      <c r="F18" s="370"/>
      <c r="G18" s="107" t="str" cm="1">
        <f t="array" aca="1" ref="G18" ca="1">IF(INDIRECT("'様式4-1_棟番号"&amp;$D18&amp;"'!G7")&lt;&gt;0,INDIRECT("'様式4-1_棟番号"&amp;$D18&amp;"'!G7"),"")</f>
        <v/>
      </c>
      <c r="H18" s="107" t="str" cm="1">
        <f t="array" aca="1" ref="H18" ca="1">IF($G18&lt;&gt;"",INDIRECT("'様式4-1_棟番号"&amp;$D18&amp;"'!G24"),"")</f>
        <v/>
      </c>
      <c r="I18" s="108" t="str" cm="1">
        <f t="array" aca="1" ref="I18" ca="1">IF($G18&lt;&gt;"",INDIRECT("'様式4-1_棟番号"&amp;$D18&amp;"'!H20"),"")</f>
        <v/>
      </c>
      <c r="J18" s="107" t="str" cm="1">
        <f t="array" aca="1" ref="J18" ca="1">IF($G18&lt;&gt;"",INDIRECT("'様式4-1_棟番号"&amp;$D18&amp;"'!G14"),"")</f>
        <v/>
      </c>
      <c r="K18" s="107" t="str" cm="1">
        <f t="array" aca="1" ref="K18" ca="1">IF($G18&lt;&gt;"",INDIRECT("'様式4-1_棟番号"&amp;$D18&amp;"'!G32"),"")</f>
        <v/>
      </c>
      <c r="L18" s="116" t="str" cm="1">
        <f t="array" aca="1" ref="L18" ca="1">IF($G18&lt;&gt;"",INDIRECT("'様式4-1_棟番号"&amp;$D18&amp;"'!G23"),"")</f>
        <v/>
      </c>
      <c r="M18" s="3"/>
      <c r="O18" s="234" t="str" cm="1">
        <f t="array" aca="1" ref="O18" ca="1">IF($G18&lt;&gt;"",INDIRECT("'様式4-1_棟番号"&amp;$D18&amp;"'!G36"),"")</f>
        <v/>
      </c>
      <c r="P18" s="234" t="str" cm="1">
        <f t="array" aca="1" ref="P18" ca="1">IF($G18&lt;&gt;"",INDIRECT("'様式4-1_棟番号"&amp;$D18&amp;"'!G44"),"")</f>
        <v/>
      </c>
      <c r="Q18" s="234" t="str" cm="1">
        <f t="array" aca="1" ref="Q18" ca="1">IF(AND($G18="建設",INDIRECT("'様式4-1_棟番号"&amp;$D18&amp;"'!G9")="市街化調整区域",OR(INDIRECT("'様式4-1_棟番号"&amp;$D18&amp;"'!G17")="敷地の全部が該当",INDIRECT("'様式4-1_棟番号"&amp;$D18&amp;"'!G17")="敷地の一部が該当（整備する建物も該当）",INDIRECT("'様式4-1_棟番号"&amp;$D18&amp;"'!G19")="敷地の全部が該当",INDIRECT("'様式4-1_棟番号"&amp;$D18&amp;"'!G19")="敷地の一部が該当（整備する建物も該当）")),"T","F")</f>
        <v>F</v>
      </c>
    </row>
    <row r="19" spans="2:17" ht="24" customHeight="1">
      <c r="C19" s="3"/>
      <c r="D19" s="3"/>
      <c r="E19" s="3"/>
      <c r="F19" s="3"/>
      <c r="G19" s="3"/>
      <c r="H19" s="3"/>
      <c r="I19" s="3"/>
      <c r="J19" s="3"/>
      <c r="K19" s="3"/>
      <c r="L19" s="3"/>
      <c r="M19" s="3"/>
    </row>
    <row r="20" spans="2:17" ht="24" customHeight="1">
      <c r="C20" s="3"/>
      <c r="D20" s="371" t="s">
        <v>100</v>
      </c>
      <c r="E20" s="371"/>
      <c r="F20" s="371"/>
      <c r="G20" s="3"/>
      <c r="H20" s="3"/>
      <c r="I20" s="3"/>
      <c r="J20" s="3"/>
      <c r="K20" s="3"/>
      <c r="L20" s="3"/>
      <c r="M20" s="3"/>
    </row>
    <row r="21" spans="2:17" ht="24" customHeight="1">
      <c r="C21" s="3"/>
      <c r="D21" s="372" t="s">
        <v>2</v>
      </c>
      <c r="E21" s="373" t="s">
        <v>101</v>
      </c>
      <c r="F21" s="375" t="s">
        <v>74</v>
      </c>
      <c r="G21" s="376"/>
      <c r="H21" s="3"/>
      <c r="I21" s="3"/>
      <c r="J21" s="3"/>
      <c r="K21" s="3"/>
      <c r="L21" s="3"/>
      <c r="M21" s="3"/>
    </row>
    <row r="22" spans="2:17" ht="24" customHeight="1">
      <c r="C22" s="3"/>
      <c r="D22" s="372"/>
      <c r="E22" s="374"/>
      <c r="F22" s="169" t="s">
        <v>75</v>
      </c>
      <c r="G22" s="169" t="s">
        <v>77</v>
      </c>
      <c r="H22" s="3"/>
      <c r="I22" s="3"/>
      <c r="J22" s="3"/>
      <c r="K22" s="3"/>
      <c r="L22" s="3"/>
      <c r="M22" s="3"/>
    </row>
    <row r="23" spans="2:17" ht="24" customHeight="1">
      <c r="B23" s="114" t="str" cm="1">
        <f t="array" aca="1" ref="B23" ca="1">IF(INDIRECT("'様式4-1_棟番号"&amp;$D23&amp;"'!G7")&lt;&gt;0,INDIRECT("'様式4-1_棟番号"&amp;$D23&amp;"'!G7"),"")</f>
        <v/>
      </c>
      <c r="C23" s="3"/>
      <c r="D23" s="118">
        <v>1</v>
      </c>
      <c r="E23" s="111" t="str" cm="1">
        <f t="array" aca="1" ref="E23" ca="1">IF($B23&lt;&gt;"",INDIRECT("'様式4-1_棟番号"&amp;$D23&amp;"'!G36"),"")</f>
        <v/>
      </c>
      <c r="F23" s="112" t="str" cm="1">
        <f t="array" aca="1" ref="F23" ca="1">IF(AND($B23&lt;&gt;"",$E23&lt;&gt;0),INDIRECT("'様式4-1_棟番号"&amp;$D23&amp;"'!G41"),"")</f>
        <v/>
      </c>
      <c r="G23" s="112" t="str" cm="1">
        <f t="array" aca="1" ref="G23" ca="1">IF(AND($B23&lt;&gt;"",$E23&lt;&gt;0),INDIRECT("'様式4-1_棟番号"&amp;$D23&amp;"'!G42"),"")</f>
        <v/>
      </c>
      <c r="H23" s="3"/>
      <c r="I23" s="3"/>
      <c r="J23" s="3"/>
      <c r="K23" s="3"/>
      <c r="L23" s="3"/>
      <c r="M23" s="3"/>
    </row>
    <row r="24" spans="2:17" ht="24" customHeight="1">
      <c r="B24" s="114" t="str" cm="1">
        <f t="array" aca="1" ref="B24" ca="1">IF(INDIRECT("'様式4-1_棟番号"&amp;$D24&amp;"'!G7")&lt;&gt;0,INDIRECT("'様式4-1_棟番号"&amp;$D24&amp;"'!G7"),"")</f>
        <v/>
      </c>
      <c r="C24" s="3"/>
      <c r="D24" s="118">
        <v>2</v>
      </c>
      <c r="E24" s="111" t="str" cm="1">
        <f t="array" aca="1" ref="E24" ca="1">IF($B24&lt;&gt;"",INDIRECT("'様式4-1_棟番号"&amp;$D24&amp;"'!G36"),"")</f>
        <v/>
      </c>
      <c r="F24" s="112" t="str" cm="1">
        <f t="array" aca="1" ref="F24" ca="1">IF(AND($B24&lt;&gt;"",$E24&lt;&gt;0),INDIRECT("'様式4-1_棟番号"&amp;$D24&amp;"'!G41"),"")</f>
        <v/>
      </c>
      <c r="G24" s="112" t="str" cm="1">
        <f t="array" aca="1" ref="G24" ca="1">IF(AND($B24&lt;&gt;"",$E24&lt;&gt;0),INDIRECT("'様式4-1_棟番号"&amp;$D24&amp;"'!G42"),"")</f>
        <v/>
      </c>
      <c r="H24" s="3"/>
      <c r="I24" s="3"/>
      <c r="J24" s="3"/>
      <c r="K24" s="3"/>
      <c r="L24" s="3"/>
      <c r="M24" s="3"/>
    </row>
    <row r="25" spans="2:17" ht="24" customHeight="1">
      <c r="B25" s="114" t="str" cm="1">
        <f t="array" aca="1" ref="B25" ca="1">IF(INDIRECT("'様式4-1_棟番号"&amp;$D25&amp;"'!G7")&lt;&gt;0,INDIRECT("'様式4-1_棟番号"&amp;$D25&amp;"'!G7"),"")</f>
        <v/>
      </c>
      <c r="C25" s="3"/>
      <c r="D25" s="118">
        <v>3</v>
      </c>
      <c r="E25" s="111" t="str" cm="1">
        <f t="array" aca="1" ref="E25" ca="1">IF($B25&lt;&gt;"",INDIRECT("'様式4-1_棟番号"&amp;$D25&amp;"'!G36"),"")</f>
        <v/>
      </c>
      <c r="F25" s="112" t="str" cm="1">
        <f t="array" aca="1" ref="F25" ca="1">IF(AND($B25&lt;&gt;"",$E25&lt;&gt;0),INDIRECT("'様式4-1_棟番号"&amp;$D25&amp;"'!G41"),"")</f>
        <v/>
      </c>
      <c r="G25" s="112" t="str" cm="1">
        <f t="array" aca="1" ref="G25" ca="1">IF(AND($B25&lt;&gt;"",$E25&lt;&gt;0),INDIRECT("'様式4-1_棟番号"&amp;$D25&amp;"'!G42"),"")</f>
        <v/>
      </c>
      <c r="H25" s="3"/>
      <c r="I25" s="3"/>
      <c r="J25" s="3"/>
      <c r="K25" s="3"/>
      <c r="L25" s="3"/>
      <c r="M25" s="3"/>
    </row>
    <row r="26" spans="2:17" ht="24" customHeight="1">
      <c r="B26" s="114" t="str" cm="1">
        <f t="array" aca="1" ref="B26" ca="1">IF(INDIRECT("'様式4-1_棟番号"&amp;$D26&amp;"'!G7")&lt;&gt;0,INDIRECT("'様式4-1_棟番号"&amp;$D26&amp;"'!G7"),"")</f>
        <v/>
      </c>
      <c r="C26" s="3"/>
      <c r="D26" s="118">
        <v>4</v>
      </c>
      <c r="E26" s="111" t="str" cm="1">
        <f t="array" aca="1" ref="E26" ca="1">IF($B26&lt;&gt;"",INDIRECT("'様式4-1_棟番号"&amp;$D26&amp;"'!G36"),"")</f>
        <v/>
      </c>
      <c r="F26" s="112" t="str" cm="1">
        <f t="array" aca="1" ref="F26" ca="1">IF(AND($B26&lt;&gt;"",$E26&lt;&gt;0),INDIRECT("'様式4-1_棟番号"&amp;$D26&amp;"'!G41"),"")</f>
        <v/>
      </c>
      <c r="G26" s="112" t="str" cm="1">
        <f t="array" aca="1" ref="G26" ca="1">IF(AND($B26&lt;&gt;"",$E26&lt;&gt;0),INDIRECT("'様式4-1_棟番号"&amp;$D26&amp;"'!G42"),"")</f>
        <v/>
      </c>
      <c r="H26" s="3"/>
      <c r="I26" s="3"/>
      <c r="J26" s="3"/>
      <c r="K26" s="3"/>
      <c r="L26" s="3"/>
      <c r="M26" s="3"/>
    </row>
    <row r="27" spans="2:17" ht="24" customHeight="1">
      <c r="B27" s="114" t="str" cm="1">
        <f t="array" aca="1" ref="B27" ca="1">IF(INDIRECT("'様式4-1_棟番号"&amp;$D27&amp;"'!G7")&lt;&gt;0,INDIRECT("'様式4-1_棟番号"&amp;$D27&amp;"'!G7"),"")</f>
        <v/>
      </c>
      <c r="C27" s="3"/>
      <c r="D27" s="118">
        <v>5</v>
      </c>
      <c r="E27" s="111" t="str" cm="1">
        <f t="array" aca="1" ref="E27" ca="1">IF($B27&lt;&gt;"",INDIRECT("'様式4-1_棟番号"&amp;$D27&amp;"'!G36"),"")</f>
        <v/>
      </c>
      <c r="F27" s="112" t="str" cm="1">
        <f t="array" aca="1" ref="F27" ca="1">IF(AND($B27&lt;&gt;"",$E27&lt;&gt;0),INDIRECT("'様式4-1_棟番号"&amp;$D27&amp;"'!G41"),"")</f>
        <v/>
      </c>
      <c r="G27" s="112" t="str" cm="1">
        <f t="array" aca="1" ref="G27" ca="1">IF(AND($B27&lt;&gt;"",$E27&lt;&gt;0),INDIRECT("'様式4-1_棟番号"&amp;$D27&amp;"'!G42"),"")</f>
        <v/>
      </c>
      <c r="H27" s="3"/>
      <c r="I27" s="3"/>
      <c r="J27" s="3"/>
      <c r="K27" s="3"/>
      <c r="L27" s="3"/>
      <c r="M27" s="3"/>
    </row>
    <row r="28" spans="2:17" ht="24" hidden="1" customHeight="1">
      <c r="B28" s="114" t="str" cm="1">
        <f t="array" aca="1" ref="B28" ca="1">IF(INDIRECT("'様式4-1_棟番号"&amp;$D28&amp;"'!G7")&lt;&gt;0,INDIRECT("'様式4-1_棟番号"&amp;$D28&amp;"'!G7"),"")</f>
        <v/>
      </c>
      <c r="C28" s="3"/>
      <c r="D28" s="118">
        <v>6</v>
      </c>
      <c r="E28" s="111" t="str" cm="1">
        <f t="array" aca="1" ref="E28" ca="1">IF($B28&lt;&gt;"",INDIRECT("'様式4-1_棟番号"&amp;$D28&amp;"'!G36"),"")</f>
        <v/>
      </c>
      <c r="F28" s="112" t="str" cm="1">
        <f t="array" aca="1" ref="F28" ca="1">IF(AND($B28&lt;&gt;"",$E28&lt;&gt;0),INDIRECT("'様式4-1_棟番号"&amp;$D28&amp;"'!G41"),"")</f>
        <v/>
      </c>
      <c r="G28" s="112" t="str" cm="1">
        <f t="array" aca="1" ref="G28" ca="1">IF(AND($B28&lt;&gt;"",$E28&lt;&gt;0),INDIRECT("'様式4-1_棟番号"&amp;$D28&amp;"'!G42"),"")</f>
        <v/>
      </c>
      <c r="H28" s="3"/>
      <c r="I28" s="3"/>
      <c r="J28" s="3"/>
      <c r="K28" s="3"/>
      <c r="L28" s="3"/>
      <c r="M28" s="3"/>
    </row>
    <row r="29" spans="2:17" ht="24" hidden="1" customHeight="1">
      <c r="B29" s="114" t="str" cm="1">
        <f t="array" aca="1" ref="B29" ca="1">IF(INDIRECT("'様式4-1_棟番号"&amp;$D29&amp;"'!G7")&lt;&gt;0,INDIRECT("'様式4-1_棟番号"&amp;$D29&amp;"'!G7"),"")</f>
        <v/>
      </c>
      <c r="C29" s="3"/>
      <c r="D29" s="118">
        <v>7</v>
      </c>
      <c r="E29" s="111" t="str" cm="1">
        <f t="array" aca="1" ref="E29" ca="1">IF($B29&lt;&gt;"",INDIRECT("'様式4-1_棟番号"&amp;$D29&amp;"'!G36"),"")</f>
        <v/>
      </c>
      <c r="F29" s="112" t="str" cm="1">
        <f t="array" aca="1" ref="F29" ca="1">IF(AND($B29&lt;&gt;"",$E29&lt;&gt;0),INDIRECT("'様式4-1_棟番号"&amp;$D29&amp;"'!G41"),"")</f>
        <v/>
      </c>
      <c r="G29" s="112" t="str" cm="1">
        <f t="array" aca="1" ref="G29" ca="1">IF(AND($B29&lt;&gt;"",$E29&lt;&gt;0),INDIRECT("'様式4-1_棟番号"&amp;$D29&amp;"'!G42"),"")</f>
        <v/>
      </c>
      <c r="H29" s="3"/>
      <c r="I29" s="3"/>
      <c r="J29" s="3"/>
      <c r="K29" s="3"/>
      <c r="L29" s="3"/>
      <c r="M29" s="3"/>
    </row>
    <row r="30" spans="2:17" ht="24" hidden="1" customHeight="1">
      <c r="B30" s="114" t="str" cm="1">
        <f t="array" aca="1" ref="B30" ca="1">IF(INDIRECT("'様式4-1_棟番号"&amp;$D30&amp;"'!G7")&lt;&gt;0,INDIRECT("'様式4-1_棟番号"&amp;$D30&amp;"'!G7"),"")</f>
        <v/>
      </c>
      <c r="C30" s="3"/>
      <c r="D30" s="118">
        <v>8</v>
      </c>
      <c r="E30" s="111" t="str" cm="1">
        <f t="array" aca="1" ref="E30" ca="1">IF($B30&lt;&gt;"",INDIRECT("'様式4-1_棟番号"&amp;$D30&amp;"'!G36"),"")</f>
        <v/>
      </c>
      <c r="F30" s="112" t="str" cm="1">
        <f t="array" aca="1" ref="F30" ca="1">IF(AND($B30&lt;&gt;"",$E30&lt;&gt;0),INDIRECT("'様式4-1_棟番号"&amp;$D30&amp;"'!G41"),"")</f>
        <v/>
      </c>
      <c r="G30" s="112" t="str" cm="1">
        <f t="array" aca="1" ref="G30" ca="1">IF(AND($B30&lt;&gt;"",$E30&lt;&gt;0),INDIRECT("'様式4-1_棟番号"&amp;$D30&amp;"'!G42"),"")</f>
        <v/>
      </c>
      <c r="H30" s="3"/>
      <c r="I30" s="3"/>
      <c r="J30" s="3"/>
      <c r="K30" s="3"/>
      <c r="L30" s="3"/>
      <c r="M30" s="3"/>
    </row>
    <row r="31" spans="2:17" ht="24" hidden="1" customHeight="1">
      <c r="B31" s="114" t="str" cm="1">
        <f t="array" aca="1" ref="B31" ca="1">IF(INDIRECT("'様式4-1_棟番号"&amp;$D31&amp;"'!G7")&lt;&gt;0,INDIRECT("'様式4-1_棟番号"&amp;$D31&amp;"'!G7"),"")</f>
        <v/>
      </c>
      <c r="C31" s="3"/>
      <c r="D31" s="118">
        <v>9</v>
      </c>
      <c r="E31" s="111" t="str" cm="1">
        <f t="array" aca="1" ref="E31" ca="1">IF($B31&lt;&gt;"",INDIRECT("'様式4-1_棟番号"&amp;$D31&amp;"'!G36"),"")</f>
        <v/>
      </c>
      <c r="F31" s="112" t="str" cm="1">
        <f t="array" aca="1" ref="F31" ca="1">IF(AND($B31&lt;&gt;"",$E31&lt;&gt;0),INDIRECT("'様式4-1_棟番号"&amp;$D31&amp;"'!G41"),"")</f>
        <v/>
      </c>
      <c r="G31" s="112" t="str" cm="1">
        <f t="array" aca="1" ref="G31" ca="1">IF(AND($B31&lt;&gt;"",$E31&lt;&gt;0),INDIRECT("'様式4-1_棟番号"&amp;$D31&amp;"'!G42"),"")</f>
        <v/>
      </c>
      <c r="H31" s="3"/>
      <c r="I31" s="3"/>
      <c r="J31" s="3"/>
      <c r="K31" s="3"/>
      <c r="L31" s="3"/>
      <c r="M31" s="3"/>
    </row>
    <row r="32" spans="2:17" ht="24" hidden="1" customHeight="1">
      <c r="B32" s="114" t="str" cm="1">
        <f t="array" aca="1" ref="B32" ca="1">IF(INDIRECT("'様式4-1_棟番号"&amp;$D32&amp;"'!G7")&lt;&gt;0,INDIRECT("'様式4-1_棟番号"&amp;$D32&amp;"'!G7"),"")</f>
        <v/>
      </c>
      <c r="C32" s="3"/>
      <c r="D32" s="118">
        <v>10</v>
      </c>
      <c r="E32" s="111" t="str" cm="1">
        <f t="array" aca="1" ref="E32" ca="1">IF($B32&lt;&gt;"",INDIRECT("'様式4-1_棟番号"&amp;$D32&amp;"'!G36"),"")</f>
        <v/>
      </c>
      <c r="F32" s="112" t="str" cm="1">
        <f t="array" aca="1" ref="F32" ca="1">IF(AND($B32&lt;&gt;"",$E32&lt;&gt;0),INDIRECT("'様式4-1_棟番号"&amp;$D32&amp;"'!G41"),"")</f>
        <v/>
      </c>
      <c r="G32" s="112" t="str" cm="1">
        <f t="array" aca="1" ref="G32" ca="1">IF(AND($B32&lt;&gt;"",$E32&lt;&gt;0),INDIRECT("'様式4-1_棟番号"&amp;$D32&amp;"'!G42"),"")</f>
        <v/>
      </c>
      <c r="H32" s="3"/>
      <c r="I32" s="3"/>
      <c r="J32" s="3"/>
      <c r="K32" s="3"/>
      <c r="L32" s="3"/>
      <c r="M32" s="3"/>
    </row>
    <row r="33" spans="2:13" ht="24" customHeight="1">
      <c r="C33" s="3"/>
      <c r="D33" s="3"/>
      <c r="E33" s="3"/>
      <c r="F33" s="3"/>
      <c r="G33" s="3"/>
      <c r="H33" s="3"/>
      <c r="I33" s="3"/>
      <c r="J33" s="3"/>
      <c r="K33" s="3"/>
      <c r="L33" s="3"/>
      <c r="M33" s="3"/>
    </row>
    <row r="34" spans="2:13" ht="24" customHeight="1">
      <c r="C34" s="3"/>
      <c r="D34" s="377" t="s">
        <v>102</v>
      </c>
      <c r="E34" s="377"/>
      <c r="F34" s="377"/>
      <c r="G34" s="3"/>
      <c r="H34" s="3"/>
      <c r="I34" s="3"/>
      <c r="J34" s="3"/>
      <c r="K34" s="3"/>
      <c r="L34" s="3"/>
      <c r="M34" s="3"/>
    </row>
    <row r="35" spans="2:13" ht="24" customHeight="1">
      <c r="C35" s="3"/>
      <c r="D35" s="372" t="s">
        <v>2</v>
      </c>
      <c r="E35" s="378" t="s">
        <v>103</v>
      </c>
      <c r="F35" s="372" t="s">
        <v>104</v>
      </c>
      <c r="G35" s="372"/>
      <c r="H35" s="372"/>
      <c r="I35" s="372"/>
      <c r="J35" s="372"/>
      <c r="K35" s="3"/>
      <c r="L35" s="3"/>
      <c r="M35" s="3"/>
    </row>
    <row r="36" spans="2:13" ht="24" customHeight="1">
      <c r="C36" s="3"/>
      <c r="D36" s="372"/>
      <c r="E36" s="375"/>
      <c r="F36" s="372"/>
      <c r="G36" s="372"/>
      <c r="H36" s="372"/>
      <c r="I36" s="372"/>
      <c r="J36" s="372"/>
      <c r="K36" s="3"/>
      <c r="L36" s="3"/>
      <c r="M36" s="3"/>
    </row>
    <row r="37" spans="2:13" ht="24" customHeight="1">
      <c r="B37" s="114" t="str" cm="1">
        <f t="array" aca="1" ref="B37" ca="1">IF(INDIRECT("'様式4-1_棟番号"&amp;$D37&amp;"'!G7")&lt;&gt;0,INDIRECT("'様式4-1_棟番号"&amp;$D37&amp;"'!G7"),"")</f>
        <v/>
      </c>
      <c r="C37" s="3"/>
      <c r="D37" s="118">
        <v>1</v>
      </c>
      <c r="E37" s="115" t="str" cm="1">
        <f t="array" aca="1" ref="E37" ca="1">IF($B37&lt;&gt;"",INDIRECT("'様式4-1_棟番号"&amp;$D37&amp;"'!G44"),"")</f>
        <v/>
      </c>
      <c r="F37" s="368" t="str" cm="1">
        <f t="array" aca="1" ref="F37" ca="1">IF(AND($B37&lt;&gt;"",$E37&lt;&gt;0),INDIRECT("'様式4-1_棟番号"&amp;$D37&amp;"'!G45"),"")</f>
        <v/>
      </c>
      <c r="G37" s="369"/>
      <c r="H37" s="369"/>
      <c r="I37" s="369"/>
      <c r="J37" s="370"/>
      <c r="K37" s="3"/>
      <c r="L37" s="3"/>
      <c r="M37" s="3"/>
    </row>
    <row r="38" spans="2:13" ht="24" customHeight="1">
      <c r="B38" s="114" t="str" cm="1">
        <f t="array" aca="1" ref="B38" ca="1">IF(INDIRECT("'様式4-1_棟番号"&amp;$D38&amp;"'!G7")&lt;&gt;0,INDIRECT("'様式4-1_棟番号"&amp;$D38&amp;"'!G7"),"")</f>
        <v/>
      </c>
      <c r="C38" s="3"/>
      <c r="D38" s="118">
        <v>2</v>
      </c>
      <c r="E38" s="115" t="str" cm="1">
        <f t="array" aca="1" ref="E38" ca="1">IF($B38&lt;&gt;"",INDIRECT("'様式4-1_棟番号"&amp;$D38&amp;"'!G44"),"")</f>
        <v/>
      </c>
      <c r="F38" s="368" t="str" cm="1">
        <f t="array" aca="1" ref="F38" ca="1">IF(AND($B38&lt;&gt;"",$E38&lt;&gt;0),INDIRECT("'様式4-1_棟番号"&amp;$D38&amp;"'!G45"),"")</f>
        <v/>
      </c>
      <c r="G38" s="369"/>
      <c r="H38" s="369"/>
      <c r="I38" s="369"/>
      <c r="J38" s="370"/>
      <c r="K38" s="3"/>
      <c r="L38" s="3"/>
      <c r="M38" s="3"/>
    </row>
    <row r="39" spans="2:13" ht="24" customHeight="1">
      <c r="B39" s="114" t="str" cm="1">
        <f t="array" aca="1" ref="B39" ca="1">IF(INDIRECT("'様式4-1_棟番号"&amp;$D39&amp;"'!G7")&lt;&gt;0,INDIRECT("'様式4-1_棟番号"&amp;$D39&amp;"'!G7"),"")</f>
        <v/>
      </c>
      <c r="C39" s="3"/>
      <c r="D39" s="118">
        <v>3</v>
      </c>
      <c r="E39" s="115" t="str" cm="1">
        <f t="array" aca="1" ref="E39" ca="1">IF($B39&lt;&gt;"",INDIRECT("'様式4-1_棟番号"&amp;$D39&amp;"'!G44"),"")</f>
        <v/>
      </c>
      <c r="F39" s="368" t="str" cm="1">
        <f t="array" aca="1" ref="F39" ca="1">IF(AND($B39&lt;&gt;"",$E39&lt;&gt;0),INDIRECT("'様式4-1_棟番号"&amp;$D39&amp;"'!G45"),"")</f>
        <v/>
      </c>
      <c r="G39" s="369"/>
      <c r="H39" s="369"/>
      <c r="I39" s="369"/>
      <c r="J39" s="370"/>
      <c r="K39" s="3"/>
      <c r="L39" s="3"/>
      <c r="M39" s="3"/>
    </row>
    <row r="40" spans="2:13" ht="24" customHeight="1">
      <c r="B40" s="114" t="str" cm="1">
        <f t="array" aca="1" ref="B40" ca="1">IF(INDIRECT("'様式4-1_棟番号"&amp;$D40&amp;"'!G7")&lt;&gt;0,INDIRECT("'様式4-1_棟番号"&amp;$D40&amp;"'!G7"),"")</f>
        <v/>
      </c>
      <c r="C40" s="3"/>
      <c r="D40" s="118">
        <v>4</v>
      </c>
      <c r="E40" s="115" t="str" cm="1">
        <f t="array" aca="1" ref="E40" ca="1">IF($B40&lt;&gt;"",INDIRECT("'様式4-1_棟番号"&amp;$D40&amp;"'!G44"),"")</f>
        <v/>
      </c>
      <c r="F40" s="368" t="str" cm="1">
        <f t="array" aca="1" ref="F40" ca="1">IF(AND($B40&lt;&gt;"",$E40&lt;&gt;0),INDIRECT("'様式4-1_棟番号"&amp;$D40&amp;"'!G45"),"")</f>
        <v/>
      </c>
      <c r="G40" s="369"/>
      <c r="H40" s="369"/>
      <c r="I40" s="369"/>
      <c r="J40" s="370"/>
      <c r="K40" s="3"/>
      <c r="L40" s="3"/>
      <c r="M40" s="3"/>
    </row>
    <row r="41" spans="2:13" ht="24" customHeight="1">
      <c r="B41" s="114" t="str" cm="1">
        <f t="array" aca="1" ref="B41" ca="1">IF(INDIRECT("'様式4-1_棟番号"&amp;$D41&amp;"'!G7")&lt;&gt;0,INDIRECT("'様式4-1_棟番号"&amp;$D41&amp;"'!G7"),"")</f>
        <v/>
      </c>
      <c r="C41" s="3"/>
      <c r="D41" s="118">
        <v>5</v>
      </c>
      <c r="E41" s="115" t="str" cm="1">
        <f t="array" aca="1" ref="E41" ca="1">IF($B41&lt;&gt;"",INDIRECT("'様式4-1_棟番号"&amp;$D41&amp;"'!G44"),"")</f>
        <v/>
      </c>
      <c r="F41" s="368" t="str" cm="1">
        <f t="array" aca="1" ref="F41" ca="1">IF(AND($B41&lt;&gt;"",$E41&lt;&gt;0),INDIRECT("'様式4-1_棟番号"&amp;$D41&amp;"'!G45"),"")</f>
        <v/>
      </c>
      <c r="G41" s="369"/>
      <c r="H41" s="369"/>
      <c r="I41" s="369"/>
      <c r="J41" s="370"/>
      <c r="K41" s="3"/>
      <c r="L41" s="3"/>
      <c r="M41" s="3"/>
    </row>
    <row r="42" spans="2:13" ht="24" hidden="1" customHeight="1">
      <c r="B42" s="114" t="str" cm="1">
        <f t="array" aca="1" ref="B42" ca="1">IF(INDIRECT("'様式4-1_棟番号"&amp;$D42&amp;"'!G7")&lt;&gt;0,INDIRECT("'様式4-1_棟番号"&amp;$D42&amp;"'!G7"),"")</f>
        <v/>
      </c>
      <c r="C42" s="3"/>
      <c r="D42" s="118">
        <v>6</v>
      </c>
      <c r="E42" s="115" t="str" cm="1">
        <f t="array" aca="1" ref="E42" ca="1">IF($B42&lt;&gt;"",INDIRECT("'様式4-1_棟番号"&amp;$D42&amp;"'!G44"),"")</f>
        <v/>
      </c>
      <c r="F42" s="368" t="str" cm="1">
        <f t="array" aca="1" ref="F42" ca="1">IF(AND($B42&lt;&gt;"",$E42&lt;&gt;0),INDIRECT("'様式4-1_棟番号"&amp;$D42&amp;"'!G45"),"")</f>
        <v/>
      </c>
      <c r="G42" s="369"/>
      <c r="H42" s="369"/>
      <c r="I42" s="369"/>
      <c r="J42" s="370"/>
      <c r="K42" s="3"/>
      <c r="L42" s="3"/>
      <c r="M42" s="3"/>
    </row>
    <row r="43" spans="2:13" ht="24" hidden="1" customHeight="1">
      <c r="B43" s="114" t="str" cm="1">
        <f t="array" aca="1" ref="B43" ca="1">IF(INDIRECT("'様式4-1_棟番号"&amp;$D43&amp;"'!G7")&lt;&gt;0,INDIRECT("'様式4-1_棟番号"&amp;$D43&amp;"'!G7"),"")</f>
        <v/>
      </c>
      <c r="C43" s="3"/>
      <c r="D43" s="118">
        <v>7</v>
      </c>
      <c r="E43" s="115" t="str" cm="1">
        <f t="array" aca="1" ref="E43" ca="1">IF($B43&lt;&gt;"",INDIRECT("'様式4-1_棟番号"&amp;$D43&amp;"'!G44"),"")</f>
        <v/>
      </c>
      <c r="F43" s="368" t="str" cm="1">
        <f t="array" aca="1" ref="F43" ca="1">IF(AND($B43&lt;&gt;"",$E43&lt;&gt;0),INDIRECT("'様式4-1_棟番号"&amp;$D43&amp;"'!G45"),"")</f>
        <v/>
      </c>
      <c r="G43" s="369"/>
      <c r="H43" s="369"/>
      <c r="I43" s="369"/>
      <c r="J43" s="370"/>
      <c r="K43" s="3"/>
      <c r="L43" s="3"/>
      <c r="M43" s="3"/>
    </row>
    <row r="44" spans="2:13" ht="24" hidden="1" customHeight="1">
      <c r="B44" s="114" t="str" cm="1">
        <f t="array" aca="1" ref="B44" ca="1">IF(INDIRECT("'様式4-1_棟番号"&amp;$D44&amp;"'!G7")&lt;&gt;0,INDIRECT("'様式4-1_棟番号"&amp;$D44&amp;"'!G7"),"")</f>
        <v/>
      </c>
      <c r="C44" s="3"/>
      <c r="D44" s="118">
        <v>8</v>
      </c>
      <c r="E44" s="115" t="str" cm="1">
        <f t="array" aca="1" ref="E44" ca="1">IF($B44&lt;&gt;"",INDIRECT("'様式4-1_棟番号"&amp;$D44&amp;"'!G44"),"")</f>
        <v/>
      </c>
      <c r="F44" s="368" t="str" cm="1">
        <f t="array" aca="1" ref="F44" ca="1">IF(AND($B44&lt;&gt;"",$E44&lt;&gt;0),INDIRECT("'様式4-1_棟番号"&amp;$D44&amp;"'!G45"),"")</f>
        <v/>
      </c>
      <c r="G44" s="369"/>
      <c r="H44" s="369"/>
      <c r="I44" s="369"/>
      <c r="J44" s="370"/>
      <c r="K44" s="3"/>
      <c r="L44" s="3"/>
      <c r="M44" s="3"/>
    </row>
    <row r="45" spans="2:13" ht="24" hidden="1" customHeight="1">
      <c r="B45" s="114" t="str" cm="1">
        <f t="array" aca="1" ref="B45" ca="1">IF(INDIRECT("'様式4-1_棟番号"&amp;$D45&amp;"'!G7")&lt;&gt;0,INDIRECT("'様式4-1_棟番号"&amp;$D45&amp;"'!G7"),"")</f>
        <v/>
      </c>
      <c r="C45" s="3"/>
      <c r="D45" s="118">
        <v>9</v>
      </c>
      <c r="E45" s="115" t="str" cm="1">
        <f t="array" aca="1" ref="E45" ca="1">IF($B45&lt;&gt;"",INDIRECT("'様式4-1_棟番号"&amp;$D45&amp;"'!G44"),"")</f>
        <v/>
      </c>
      <c r="F45" s="368" t="str" cm="1">
        <f t="array" aca="1" ref="F45" ca="1">IF(AND($B45&lt;&gt;"",$E45&lt;&gt;0),INDIRECT("'様式4-1_棟番号"&amp;$D45&amp;"'!G45"),"")</f>
        <v/>
      </c>
      <c r="G45" s="369"/>
      <c r="H45" s="369"/>
      <c r="I45" s="369"/>
      <c r="J45" s="370"/>
      <c r="K45" s="3"/>
      <c r="L45" s="3"/>
      <c r="M45" s="3"/>
    </row>
    <row r="46" spans="2:13" ht="24" hidden="1" customHeight="1">
      <c r="B46" s="114" t="str" cm="1">
        <f t="array" aca="1" ref="B46" ca="1">IF(INDIRECT("'様式4-1_棟番号"&amp;$D46&amp;"'!G7")&lt;&gt;0,INDIRECT("'様式4-1_棟番号"&amp;$D46&amp;"'!G7"),"")</f>
        <v/>
      </c>
      <c r="C46" s="3"/>
      <c r="D46" s="118">
        <v>10</v>
      </c>
      <c r="E46" s="115" t="str" cm="1">
        <f t="array" aca="1" ref="E46" ca="1">IF($B46&lt;&gt;"",INDIRECT("'様式4-1_棟番号"&amp;$D46&amp;"'!G44"),"")</f>
        <v/>
      </c>
      <c r="F46" s="368" t="str" cm="1">
        <f t="array" aca="1" ref="F46" ca="1">IF(AND($B46&lt;&gt;"",$E46&lt;&gt;0),INDIRECT("'様式4-1_棟番号"&amp;$D46&amp;"'!G45"),"")</f>
        <v/>
      </c>
      <c r="G46" s="369"/>
      <c r="H46" s="369"/>
      <c r="I46" s="369"/>
      <c r="J46" s="370"/>
      <c r="K46" s="3"/>
      <c r="L46" s="3"/>
      <c r="M46" s="3"/>
    </row>
    <row r="47" spans="2:13" ht="24" customHeight="1">
      <c r="C47" s="3"/>
      <c r="D47" s="3"/>
      <c r="E47" s="3"/>
      <c r="F47" s="3"/>
      <c r="G47" s="3"/>
      <c r="H47" s="3"/>
      <c r="I47" s="3"/>
      <c r="J47" s="3"/>
      <c r="K47" s="3"/>
      <c r="L47" s="3"/>
      <c r="M47" s="3"/>
    </row>
  </sheetData>
  <sheetProtection algorithmName="SHA-512" hashValue="CVPHULiiM6hN+uuCcASgIJjC2M28bHXtAYL0QWYK9/i62u+xlOLryCoxP8kjFy2iG8OI20hzM/9BUDdhP7SLow==" saltValue="IoaklAEKSLvcdEXehS9Lyw==" spinCount="100000" sheet="1" formatRows="0"/>
  <mergeCells count="36">
    <mergeCell ref="E14:F14"/>
    <mergeCell ref="D5:L5"/>
    <mergeCell ref="D6:F6"/>
    <mergeCell ref="D7:D8"/>
    <mergeCell ref="E7:F8"/>
    <mergeCell ref="G7:G8"/>
    <mergeCell ref="H7:H8"/>
    <mergeCell ref="I7:I8"/>
    <mergeCell ref="J7:K7"/>
    <mergeCell ref="E9:F9"/>
    <mergeCell ref="E10:F10"/>
    <mergeCell ref="E11:F11"/>
    <mergeCell ref="E12:F12"/>
    <mergeCell ref="E13:F13"/>
    <mergeCell ref="F38:J38"/>
    <mergeCell ref="E15:F15"/>
    <mergeCell ref="E16:F16"/>
    <mergeCell ref="E17:F17"/>
    <mergeCell ref="E18:F18"/>
    <mergeCell ref="D20:F20"/>
    <mergeCell ref="D21:D22"/>
    <mergeCell ref="E21:E22"/>
    <mergeCell ref="F21:G21"/>
    <mergeCell ref="D34:F34"/>
    <mergeCell ref="D35:D36"/>
    <mergeCell ref="E35:E36"/>
    <mergeCell ref="F35:J36"/>
    <mergeCell ref="F37:J37"/>
    <mergeCell ref="F45:J45"/>
    <mergeCell ref="F46:J46"/>
    <mergeCell ref="F39:J39"/>
    <mergeCell ref="F40:J40"/>
    <mergeCell ref="F41:J41"/>
    <mergeCell ref="F42:J42"/>
    <mergeCell ref="F43:J43"/>
    <mergeCell ref="F44:J44"/>
  </mergeCells>
  <phoneticPr fontId="1"/>
  <pageMargins left="0.7" right="0.7" top="0.75" bottom="0.75" header="0.3" footer="0.3"/>
  <pageSetup paperSize="9"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8F1C1-50A2-45AB-82F9-2B2DCF70B67D}">
  <dimension ref="A1:AR33"/>
  <sheetViews>
    <sheetView view="pageBreakPreview" zoomScale="90" zoomScaleNormal="100" zoomScaleSheetLayoutView="90" workbookViewId="0"/>
  </sheetViews>
  <sheetFormatPr defaultColWidth="8.625" defaultRowHeight="30" customHeight="1"/>
  <cols>
    <col min="1" max="1" width="11.75" style="4" customWidth="1"/>
    <col min="2" max="2" width="26.125" style="4" customWidth="1"/>
    <col min="3" max="39" width="3.625" style="4" customWidth="1"/>
    <col min="40" max="40" width="6.25" style="4" hidden="1" customWidth="1"/>
    <col min="41" max="44" width="8.625" style="4" hidden="1" customWidth="1"/>
    <col min="45" max="45" width="8.625" style="4" customWidth="1"/>
    <col min="46" max="16384" width="8.625" style="4"/>
  </cols>
  <sheetData>
    <row r="1" spans="1:44" ht="18">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95"/>
      <c r="AF1" s="95"/>
      <c r="AG1" s="95"/>
      <c r="AH1" s="95"/>
      <c r="AI1" s="103"/>
      <c r="AJ1" s="163"/>
      <c r="AK1" s="163"/>
      <c r="AL1" s="163" t="s">
        <v>105</v>
      </c>
      <c r="AM1" s="95"/>
      <c r="AN1" s="95"/>
    </row>
    <row r="2" spans="1:44" ht="28.35" customHeight="1">
      <c r="A2" s="100"/>
      <c r="B2" s="100"/>
      <c r="C2" s="100"/>
      <c r="D2" s="100"/>
      <c r="E2" s="100"/>
      <c r="F2" s="100"/>
      <c r="G2" s="100"/>
      <c r="H2" s="100"/>
      <c r="I2" s="100"/>
      <c r="K2" s="100"/>
      <c r="L2" s="100"/>
      <c r="M2" s="101" t="s">
        <v>106</v>
      </c>
      <c r="N2" s="100"/>
      <c r="O2" s="100"/>
      <c r="P2" s="100"/>
      <c r="Q2" s="100"/>
      <c r="R2" s="100"/>
      <c r="S2" s="100"/>
      <c r="T2" s="100"/>
      <c r="U2" s="100"/>
      <c r="V2" s="100"/>
      <c r="W2" s="100"/>
      <c r="X2" s="100"/>
      <c r="Y2" s="100"/>
      <c r="Z2" s="101"/>
      <c r="AA2" s="101"/>
      <c r="AB2" s="101"/>
      <c r="AC2" s="101"/>
      <c r="AD2" s="101"/>
      <c r="AE2" s="101"/>
      <c r="AF2" s="101"/>
      <c r="AG2" s="101"/>
      <c r="AH2" s="101"/>
      <c r="AI2" s="105"/>
      <c r="AK2" s="105"/>
      <c r="AL2" s="103" t="s">
        <v>209</v>
      </c>
      <c r="AM2" s="101"/>
      <c r="AN2" s="101"/>
    </row>
    <row r="3" spans="1:44" s="21" customFormat="1" ht="28.35" customHeight="1" thickBot="1">
      <c r="A3" s="99" t="s">
        <v>107</v>
      </c>
      <c r="B3" s="36"/>
      <c r="C3" s="37"/>
      <c r="D3" s="37"/>
      <c r="E3" s="37"/>
      <c r="F3" s="37"/>
      <c r="G3" s="37"/>
      <c r="H3" s="37"/>
      <c r="I3" s="37"/>
      <c r="J3" s="37"/>
      <c r="K3" s="37"/>
      <c r="L3" s="37"/>
      <c r="M3" s="37"/>
      <c r="N3" s="37"/>
      <c r="O3" s="37"/>
      <c r="P3" s="37"/>
      <c r="Q3" s="37"/>
      <c r="R3" s="37"/>
      <c r="S3" s="33"/>
      <c r="T3" s="33"/>
      <c r="U3" s="33"/>
      <c r="V3" s="33"/>
      <c r="W3" s="33"/>
      <c r="X3" s="33"/>
      <c r="Y3" s="33"/>
      <c r="Z3" s="33"/>
      <c r="AA3" s="33"/>
      <c r="AB3" s="33"/>
      <c r="AC3" s="33"/>
      <c r="AD3" s="33"/>
      <c r="AE3" s="33"/>
      <c r="AF3" s="33"/>
      <c r="AG3" s="33"/>
      <c r="AH3" s="33"/>
      <c r="AI3" s="33"/>
      <c r="AJ3" s="33"/>
      <c r="AK3" s="33"/>
      <c r="AL3" s="33"/>
      <c r="AM3" s="33"/>
      <c r="AN3" s="33"/>
    </row>
    <row r="4" spans="1:44" ht="28.35" customHeight="1" thickBot="1">
      <c r="A4" s="390" t="s">
        <v>108</v>
      </c>
      <c r="B4" s="390"/>
      <c r="C4" s="391"/>
      <c r="D4" s="392"/>
      <c r="E4" s="393"/>
      <c r="F4" s="394"/>
      <c r="G4" s="213" t="s">
        <v>109</v>
      </c>
      <c r="H4" s="391"/>
      <c r="I4" s="395"/>
      <c r="J4" s="393"/>
      <c r="K4" s="394"/>
      <c r="L4" s="3"/>
      <c r="M4" s="3"/>
      <c r="N4" s="3"/>
      <c r="O4" s="3"/>
      <c r="P4" s="3"/>
      <c r="Q4" s="3"/>
      <c r="R4" s="214" t="str">
        <f>IF(OR(AND($A$31&lt;$C$31,$A$31&gt;2000),$A$31&gt;=$O$31),"事業期間の開始は"&amp;$AO$4&amp;"4月以降、"&amp;$AO$4&amp;"度内としてください。","")</f>
        <v/>
      </c>
      <c r="S4" s="3"/>
      <c r="T4" s="3"/>
      <c r="U4" s="3"/>
      <c r="V4" s="3"/>
      <c r="W4" s="3"/>
      <c r="X4" s="3"/>
      <c r="Y4" s="3"/>
      <c r="Z4" s="3"/>
      <c r="AA4" s="3"/>
      <c r="AB4" s="3"/>
      <c r="AC4" s="3"/>
      <c r="AD4" s="3"/>
      <c r="AE4" s="3"/>
      <c r="AF4" s="3"/>
      <c r="AG4" s="3"/>
      <c r="AH4" s="3"/>
      <c r="AI4" s="3"/>
      <c r="AJ4" s="3"/>
      <c r="AK4" s="3"/>
      <c r="AL4" s="3"/>
      <c r="AM4" s="3"/>
      <c r="AN4" s="3">
        <v>2025</v>
      </c>
      <c r="AO4" s="4" t="str">
        <f>"令和"&amp;($AN$4-2018)&amp;"年"</f>
        <v>令和7年</v>
      </c>
      <c r="AP4" s="4" t="str">
        <f>"令和"&amp;($AN$4-2018)+1&amp;"年"</f>
        <v>令和8年</v>
      </c>
      <c r="AQ4" s="4" t="str">
        <f>"令和"&amp;($AN$4-2018)+2&amp;"年"</f>
        <v>令和9年</v>
      </c>
      <c r="AR4" s="4" t="str">
        <f>"令和"&amp;($AN$4-2018)+3&amp;"年"</f>
        <v>令和10年</v>
      </c>
    </row>
    <row r="5" spans="1:44" ht="9.75" customHeight="1">
      <c r="A5" s="189"/>
      <c r="B5" s="189"/>
      <c r="C5" s="195"/>
      <c r="D5" s="195"/>
      <c r="E5" s="195"/>
      <c r="F5" s="195"/>
      <c r="G5" s="195"/>
      <c r="H5" s="38"/>
      <c r="I5" s="195"/>
      <c r="J5" s="195"/>
      <c r="K5" s="195"/>
      <c r="L5" s="195"/>
      <c r="M5" s="195"/>
      <c r="N5" s="195"/>
      <c r="O5" s="195"/>
      <c r="P5" s="195"/>
      <c r="Q5" s="195"/>
      <c r="R5" s="3"/>
      <c r="S5" s="3"/>
      <c r="T5" s="3"/>
      <c r="U5" s="3"/>
      <c r="V5" s="3"/>
      <c r="W5" s="3"/>
      <c r="X5" s="3"/>
      <c r="Y5" s="3"/>
      <c r="Z5" s="3"/>
      <c r="AA5" s="3"/>
      <c r="AB5" s="3"/>
      <c r="AC5" s="3"/>
      <c r="AD5" s="3"/>
      <c r="AE5" s="3"/>
      <c r="AF5" s="3"/>
      <c r="AG5" s="3"/>
      <c r="AH5" s="3"/>
      <c r="AI5" s="3"/>
      <c r="AJ5" s="3"/>
      <c r="AK5" s="3"/>
      <c r="AL5" s="3"/>
      <c r="AM5" s="3"/>
      <c r="AN5" s="3"/>
    </row>
    <row r="6" spans="1:44" ht="18" customHeight="1">
      <c r="A6" s="34"/>
      <c r="B6" s="34"/>
      <c r="C6" s="3"/>
      <c r="D6" s="236"/>
      <c r="E6" s="236"/>
      <c r="F6" s="236"/>
      <c r="G6" s="236"/>
      <c r="H6" s="236"/>
      <c r="I6" s="3"/>
      <c r="J6" s="196"/>
      <c r="K6" s="236" t="s">
        <v>170</v>
      </c>
      <c r="L6" s="237"/>
      <c r="M6" s="237"/>
      <c r="N6" s="238"/>
      <c r="O6" s="196"/>
      <c r="P6" s="35"/>
      <c r="Q6" s="35"/>
      <c r="R6" s="35"/>
      <c r="S6" s="3"/>
      <c r="T6" s="3"/>
      <c r="U6" s="3"/>
      <c r="V6" s="3"/>
      <c r="W6" s="3"/>
      <c r="X6" s="3"/>
      <c r="Y6" s="3"/>
      <c r="Z6" s="3"/>
      <c r="AA6" s="196"/>
      <c r="AB6" s="3"/>
      <c r="AC6" s="3"/>
      <c r="AD6" s="3"/>
      <c r="AE6" s="3"/>
      <c r="AF6" s="3"/>
      <c r="AG6" s="3"/>
      <c r="AH6" s="3"/>
      <c r="AI6" s="3"/>
      <c r="AJ6" s="3"/>
      <c r="AK6" s="3"/>
      <c r="AL6" s="3"/>
      <c r="AM6"/>
      <c r="AN6"/>
    </row>
    <row r="7" spans="1:44" s="22" customFormat="1" ht="28.5" customHeight="1">
      <c r="A7" s="396"/>
      <c r="B7" s="396" t="s">
        <v>110</v>
      </c>
      <c r="C7" s="202" t="str">
        <f>"令和"&amp;($AN$4-2018)&amp;"年度"</f>
        <v>令和7年度</v>
      </c>
      <c r="D7" s="201"/>
      <c r="E7" s="201"/>
      <c r="F7" s="201"/>
      <c r="G7" s="201"/>
      <c r="H7" s="201"/>
      <c r="I7" s="239"/>
      <c r="J7" s="201"/>
      <c r="K7" s="201"/>
      <c r="L7" s="190"/>
      <c r="M7" s="190"/>
      <c r="N7" s="206"/>
      <c r="O7" s="190" t="str">
        <f>"令和"&amp;($AN$4-2018)+1&amp;"年度"</f>
        <v>令和8年度</v>
      </c>
      <c r="P7" s="190"/>
      <c r="Q7" s="190"/>
      <c r="R7" s="190"/>
      <c r="S7" s="190"/>
      <c r="T7" s="190"/>
      <c r="U7" s="190"/>
      <c r="V7" s="190"/>
      <c r="W7" s="190"/>
      <c r="X7" s="201"/>
      <c r="Y7" s="201"/>
      <c r="Z7" s="200"/>
      <c r="AA7" s="202" t="str">
        <f>"令和"&amp;($AN$4-2018)+2&amp;"年度"</f>
        <v>令和9年度</v>
      </c>
      <c r="AB7" s="201"/>
      <c r="AC7" s="201"/>
      <c r="AD7" s="201"/>
      <c r="AE7" s="201"/>
      <c r="AF7" s="201"/>
      <c r="AG7" s="201"/>
      <c r="AH7" s="201"/>
      <c r="AI7" s="201"/>
      <c r="AJ7" s="201"/>
      <c r="AK7" s="201"/>
      <c r="AL7" s="200"/>
      <c r="AM7"/>
      <c r="AN7"/>
    </row>
    <row r="8" spans="1:44" s="22" customFormat="1" ht="18.75">
      <c r="A8" s="397"/>
      <c r="B8" s="399"/>
      <c r="C8" s="240" t="str">
        <f>"令和"&amp;($AN$4-2018)&amp;"("&amp;$AN$4&amp;")年"</f>
        <v>令和7(2025)年</v>
      </c>
      <c r="D8" s="203"/>
      <c r="E8" s="203"/>
      <c r="F8" s="203"/>
      <c r="G8" s="203"/>
      <c r="H8" s="204"/>
      <c r="I8" s="204"/>
      <c r="J8" s="204"/>
      <c r="K8" s="205"/>
      <c r="L8" s="241" t="str">
        <f>"令和"&amp;(($AN$4-2018)+1)&amp;"("&amp;($AN$4+1)&amp;")年"</f>
        <v>令和8(2026)年</v>
      </c>
      <c r="M8" s="242"/>
      <c r="N8" s="242"/>
      <c r="O8" s="209"/>
      <c r="P8" s="204"/>
      <c r="Q8" s="204"/>
      <c r="R8" s="204"/>
      <c r="S8" s="204"/>
      <c r="T8" s="204"/>
      <c r="U8" s="204"/>
      <c r="V8" s="204"/>
      <c r="W8" s="204"/>
      <c r="X8" s="240" t="str">
        <f>"令和"&amp;(($AN$4-2018)+2)&amp;"("&amp;($AN$4+2)&amp;")年"</f>
        <v>令和9(2027)年</v>
      </c>
      <c r="Y8" s="204"/>
      <c r="Z8" s="204"/>
      <c r="AA8" s="204"/>
      <c r="AB8" s="204"/>
      <c r="AC8" s="204"/>
      <c r="AD8" s="204"/>
      <c r="AE8" s="204"/>
      <c r="AF8" s="204"/>
      <c r="AG8" s="204"/>
      <c r="AH8" s="204"/>
      <c r="AI8" s="205"/>
      <c r="AJ8" s="230" t="str">
        <f>"令和"&amp;(($AN$4-2018)+3)&amp;"("&amp;($AN$4+3)&amp;")年"</f>
        <v>令和10(2028)年</v>
      </c>
      <c r="AK8" s="204"/>
      <c r="AL8" s="205"/>
      <c r="AM8"/>
      <c r="AN8"/>
    </row>
    <row r="9" spans="1:44" s="22" customFormat="1" ht="24.75" thickBot="1">
      <c r="A9" s="398"/>
      <c r="B9" s="398"/>
      <c r="C9" s="194" t="s">
        <v>119</v>
      </c>
      <c r="D9" s="192" t="s">
        <v>120</v>
      </c>
      <c r="E9" s="193" t="s">
        <v>121</v>
      </c>
      <c r="F9" s="194" t="s">
        <v>122</v>
      </c>
      <c r="G9" s="192" t="s">
        <v>111</v>
      </c>
      <c r="H9" s="193" t="s">
        <v>112</v>
      </c>
      <c r="I9" s="194" t="s">
        <v>113</v>
      </c>
      <c r="J9" s="192" t="s">
        <v>114</v>
      </c>
      <c r="K9" s="193" t="s">
        <v>115</v>
      </c>
      <c r="L9" s="191" t="s">
        <v>116</v>
      </c>
      <c r="M9" s="192" t="s">
        <v>117</v>
      </c>
      <c r="N9" s="208" t="s">
        <v>118</v>
      </c>
      <c r="O9" s="207" t="s">
        <v>119</v>
      </c>
      <c r="P9" s="192" t="s">
        <v>120</v>
      </c>
      <c r="Q9" s="193" t="s">
        <v>121</v>
      </c>
      <c r="R9" s="194" t="s">
        <v>122</v>
      </c>
      <c r="S9" s="192" t="s">
        <v>111</v>
      </c>
      <c r="T9" s="193" t="s">
        <v>112</v>
      </c>
      <c r="U9" s="194" t="s">
        <v>113</v>
      </c>
      <c r="V9" s="192" t="s">
        <v>114</v>
      </c>
      <c r="W9" s="193" t="s">
        <v>115</v>
      </c>
      <c r="X9" s="191" t="s">
        <v>116</v>
      </c>
      <c r="Y9" s="192" t="s">
        <v>117</v>
      </c>
      <c r="Z9" s="193" t="s">
        <v>118</v>
      </c>
      <c r="AA9" s="194" t="s">
        <v>119</v>
      </c>
      <c r="AB9" s="192" t="s">
        <v>120</v>
      </c>
      <c r="AC9" s="193" t="s">
        <v>121</v>
      </c>
      <c r="AD9" s="194" t="s">
        <v>122</v>
      </c>
      <c r="AE9" s="192" t="s">
        <v>111</v>
      </c>
      <c r="AF9" s="193" t="s">
        <v>112</v>
      </c>
      <c r="AG9" s="194" t="s">
        <v>113</v>
      </c>
      <c r="AH9" s="192" t="s">
        <v>114</v>
      </c>
      <c r="AI9" s="193" t="s">
        <v>115</v>
      </c>
      <c r="AJ9" s="191" t="s">
        <v>116</v>
      </c>
      <c r="AK9" s="192" t="s">
        <v>117</v>
      </c>
      <c r="AL9" s="193" t="s">
        <v>118</v>
      </c>
      <c r="AM9"/>
      <c r="AN9"/>
    </row>
    <row r="10" spans="1:44" ht="20.100000000000001" customHeight="1" thickTop="1">
      <c r="A10" s="386" t="s">
        <v>207</v>
      </c>
      <c r="B10" s="164"/>
      <c r="C10" s="125"/>
      <c r="D10" s="123"/>
      <c r="E10" s="124"/>
      <c r="F10" s="125"/>
      <c r="G10" s="123"/>
      <c r="H10" s="124"/>
      <c r="I10" s="126"/>
      <c r="J10" s="123"/>
      <c r="K10" s="124"/>
      <c r="L10" s="126"/>
      <c r="M10" s="123"/>
      <c r="N10" s="197"/>
      <c r="O10" s="126"/>
      <c r="P10" s="123"/>
      <c r="Q10" s="124"/>
      <c r="R10" s="125"/>
      <c r="S10" s="123"/>
      <c r="T10" s="124"/>
      <c r="U10" s="125"/>
      <c r="V10" s="123"/>
      <c r="W10" s="124"/>
      <c r="X10" s="126"/>
      <c r="Y10" s="123"/>
      <c r="Z10" s="124"/>
      <c r="AA10" s="125"/>
      <c r="AB10" s="123"/>
      <c r="AC10" s="124"/>
      <c r="AD10" s="125"/>
      <c r="AE10" s="123"/>
      <c r="AF10" s="124"/>
      <c r="AG10" s="125"/>
      <c r="AH10" s="123"/>
      <c r="AI10" s="124"/>
      <c r="AJ10" s="126"/>
      <c r="AK10" s="123"/>
      <c r="AL10" s="124"/>
      <c r="AM10" s="127"/>
      <c r="AN10"/>
    </row>
    <row r="11" spans="1:44" ht="20.100000000000001" customHeight="1">
      <c r="A11" s="387"/>
      <c r="B11" s="164"/>
      <c r="C11" s="130"/>
      <c r="D11" s="128"/>
      <c r="E11" s="129"/>
      <c r="F11" s="130"/>
      <c r="G11" s="128"/>
      <c r="H11" s="129"/>
      <c r="I11" s="131"/>
      <c r="J11" s="128"/>
      <c r="K11" s="129"/>
      <c r="L11" s="131"/>
      <c r="M11" s="128"/>
      <c r="N11" s="198"/>
      <c r="O11" s="131"/>
      <c r="P11" s="128"/>
      <c r="Q11" s="129"/>
      <c r="R11" s="130"/>
      <c r="S11" s="128"/>
      <c r="T11" s="129"/>
      <c r="U11" s="130"/>
      <c r="V11" s="128"/>
      <c r="W11" s="129"/>
      <c r="X11" s="131"/>
      <c r="Y11" s="128"/>
      <c r="Z11" s="129"/>
      <c r="AA11" s="130"/>
      <c r="AB11" s="128"/>
      <c r="AC11" s="129"/>
      <c r="AD11" s="130"/>
      <c r="AE11" s="128"/>
      <c r="AF11" s="129"/>
      <c r="AG11" s="130"/>
      <c r="AH11" s="128"/>
      <c r="AI11" s="129"/>
      <c r="AJ11" s="131"/>
      <c r="AK11" s="128"/>
      <c r="AL11" s="129"/>
      <c r="AM11" s="127"/>
      <c r="AN11"/>
    </row>
    <row r="12" spans="1:44" ht="20.100000000000001" customHeight="1">
      <c r="A12" s="387"/>
      <c r="B12" s="164"/>
      <c r="C12" s="130"/>
      <c r="D12" s="128"/>
      <c r="E12" s="129"/>
      <c r="F12" s="130"/>
      <c r="G12" s="128"/>
      <c r="H12" s="129"/>
      <c r="I12" s="131"/>
      <c r="J12" s="128"/>
      <c r="K12" s="129"/>
      <c r="L12" s="131"/>
      <c r="M12" s="128"/>
      <c r="N12" s="198"/>
      <c r="O12" s="131"/>
      <c r="P12" s="128"/>
      <c r="Q12" s="129"/>
      <c r="R12" s="130"/>
      <c r="S12" s="128"/>
      <c r="T12" s="129"/>
      <c r="U12" s="130"/>
      <c r="V12" s="128"/>
      <c r="W12" s="129"/>
      <c r="X12" s="131"/>
      <c r="Y12" s="128"/>
      <c r="Z12" s="129"/>
      <c r="AA12" s="130"/>
      <c r="AB12" s="128"/>
      <c r="AC12" s="129"/>
      <c r="AD12" s="130"/>
      <c r="AE12" s="128"/>
      <c r="AF12" s="129"/>
      <c r="AG12" s="130"/>
      <c r="AH12" s="128"/>
      <c r="AI12" s="129"/>
      <c r="AJ12" s="131"/>
      <c r="AK12" s="128"/>
      <c r="AL12" s="129"/>
      <c r="AM12" s="127"/>
      <c r="AN12"/>
    </row>
    <row r="13" spans="1:44" ht="20.100000000000001" customHeight="1">
      <c r="A13" s="387"/>
      <c r="B13" s="164"/>
      <c r="C13" s="130"/>
      <c r="D13" s="128"/>
      <c r="E13" s="129"/>
      <c r="F13" s="130"/>
      <c r="G13" s="128"/>
      <c r="H13" s="129"/>
      <c r="I13" s="131"/>
      <c r="J13" s="128"/>
      <c r="K13" s="129"/>
      <c r="L13" s="131"/>
      <c r="M13" s="128"/>
      <c r="N13" s="198"/>
      <c r="O13" s="131"/>
      <c r="P13" s="128"/>
      <c r="Q13" s="129"/>
      <c r="R13" s="130"/>
      <c r="S13" s="128"/>
      <c r="T13" s="129"/>
      <c r="U13" s="130"/>
      <c r="V13" s="128"/>
      <c r="W13" s="129"/>
      <c r="X13" s="131"/>
      <c r="Y13" s="128"/>
      <c r="Z13" s="129"/>
      <c r="AA13" s="130"/>
      <c r="AB13" s="128"/>
      <c r="AC13" s="129"/>
      <c r="AD13" s="130"/>
      <c r="AE13" s="128"/>
      <c r="AF13" s="129"/>
      <c r="AG13" s="130"/>
      <c r="AH13" s="128"/>
      <c r="AI13" s="129"/>
      <c r="AJ13" s="131"/>
      <c r="AK13" s="128"/>
      <c r="AL13" s="129"/>
      <c r="AM13" s="127"/>
      <c r="AN13"/>
    </row>
    <row r="14" spans="1:44" ht="20.100000000000001" customHeight="1" thickBot="1">
      <c r="A14" s="388"/>
      <c r="B14" s="228"/>
      <c r="C14" s="134"/>
      <c r="D14" s="132"/>
      <c r="E14" s="133"/>
      <c r="F14" s="134"/>
      <c r="G14" s="132"/>
      <c r="H14" s="133"/>
      <c r="I14" s="135"/>
      <c r="J14" s="132"/>
      <c r="K14" s="133"/>
      <c r="L14" s="135"/>
      <c r="M14" s="132"/>
      <c r="N14" s="199"/>
      <c r="O14" s="135"/>
      <c r="P14" s="132"/>
      <c r="Q14" s="133"/>
      <c r="R14" s="134"/>
      <c r="S14" s="132"/>
      <c r="T14" s="133"/>
      <c r="U14" s="134"/>
      <c r="V14" s="132"/>
      <c r="W14" s="133"/>
      <c r="X14" s="135"/>
      <c r="Y14" s="132"/>
      <c r="Z14" s="133"/>
      <c r="AA14" s="134"/>
      <c r="AB14" s="132"/>
      <c r="AC14" s="133"/>
      <c r="AD14" s="134"/>
      <c r="AE14" s="132"/>
      <c r="AF14" s="133"/>
      <c r="AG14" s="134"/>
      <c r="AH14" s="132"/>
      <c r="AI14" s="133"/>
      <c r="AJ14" s="135"/>
      <c r="AK14" s="132"/>
      <c r="AL14" s="133"/>
      <c r="AM14" s="127"/>
      <c r="AN14"/>
    </row>
    <row r="15" spans="1:44" ht="20.100000000000001" customHeight="1" thickTop="1">
      <c r="A15" s="386" t="s">
        <v>214</v>
      </c>
      <c r="B15" s="164"/>
      <c r="C15" s="125"/>
      <c r="D15" s="123"/>
      <c r="E15" s="124"/>
      <c r="F15" s="125"/>
      <c r="G15" s="123"/>
      <c r="H15" s="124"/>
      <c r="I15" s="126"/>
      <c r="J15" s="123"/>
      <c r="K15" s="124"/>
      <c r="L15" s="126"/>
      <c r="M15" s="123"/>
      <c r="N15" s="197"/>
      <c r="O15" s="126"/>
      <c r="P15" s="123"/>
      <c r="Q15" s="124"/>
      <c r="R15" s="125"/>
      <c r="S15" s="123"/>
      <c r="T15" s="124"/>
      <c r="U15" s="125"/>
      <c r="V15" s="123"/>
      <c r="W15" s="124"/>
      <c r="X15" s="126"/>
      <c r="Y15" s="123"/>
      <c r="Z15" s="124"/>
      <c r="AA15" s="125"/>
      <c r="AB15" s="123"/>
      <c r="AC15" s="124"/>
      <c r="AD15" s="125"/>
      <c r="AE15" s="123"/>
      <c r="AF15" s="124"/>
      <c r="AG15" s="125"/>
      <c r="AH15" s="123"/>
      <c r="AI15" s="124"/>
      <c r="AJ15" s="126"/>
      <c r="AK15" s="123"/>
      <c r="AL15" s="124"/>
      <c r="AM15" s="127"/>
      <c r="AN15"/>
    </row>
    <row r="16" spans="1:44" ht="20.100000000000001" customHeight="1">
      <c r="A16" s="387"/>
      <c r="B16" s="164"/>
      <c r="C16" s="130"/>
      <c r="D16" s="128"/>
      <c r="E16" s="129"/>
      <c r="F16" s="130"/>
      <c r="G16" s="128"/>
      <c r="H16" s="129"/>
      <c r="I16" s="131"/>
      <c r="J16" s="128"/>
      <c r="K16" s="129"/>
      <c r="L16" s="131"/>
      <c r="M16" s="128"/>
      <c r="N16" s="198"/>
      <c r="O16" s="131"/>
      <c r="P16" s="128"/>
      <c r="Q16" s="129"/>
      <c r="R16" s="130"/>
      <c r="S16" s="128"/>
      <c r="T16" s="129"/>
      <c r="U16" s="130"/>
      <c r="V16" s="128"/>
      <c r="W16" s="129"/>
      <c r="X16" s="131"/>
      <c r="Y16" s="128"/>
      <c r="Z16" s="129"/>
      <c r="AA16" s="130"/>
      <c r="AB16" s="128"/>
      <c r="AC16" s="129"/>
      <c r="AD16" s="130"/>
      <c r="AE16" s="128"/>
      <c r="AF16" s="129"/>
      <c r="AG16" s="130"/>
      <c r="AH16" s="128"/>
      <c r="AI16" s="129"/>
      <c r="AJ16" s="131"/>
      <c r="AK16" s="128"/>
      <c r="AL16" s="129"/>
      <c r="AM16" s="127"/>
      <c r="AN16"/>
    </row>
    <row r="17" spans="1:40" ht="20.100000000000001" customHeight="1">
      <c r="A17" s="387"/>
      <c r="B17" s="164"/>
      <c r="C17" s="130"/>
      <c r="D17" s="128"/>
      <c r="E17" s="129"/>
      <c r="F17" s="130"/>
      <c r="G17" s="128"/>
      <c r="H17" s="129"/>
      <c r="I17" s="131"/>
      <c r="J17" s="128"/>
      <c r="K17" s="129"/>
      <c r="L17" s="131"/>
      <c r="M17" s="128"/>
      <c r="N17" s="198"/>
      <c r="O17" s="131"/>
      <c r="P17" s="128"/>
      <c r="Q17" s="129"/>
      <c r="R17" s="130"/>
      <c r="S17" s="128"/>
      <c r="T17" s="129"/>
      <c r="U17" s="130"/>
      <c r="V17" s="128"/>
      <c r="W17" s="129"/>
      <c r="X17" s="131"/>
      <c r="Y17" s="128"/>
      <c r="Z17" s="129"/>
      <c r="AA17" s="130"/>
      <c r="AB17" s="128"/>
      <c r="AC17" s="129"/>
      <c r="AD17" s="130"/>
      <c r="AE17" s="128"/>
      <c r="AF17" s="129"/>
      <c r="AG17" s="130"/>
      <c r="AH17" s="128"/>
      <c r="AI17" s="129"/>
      <c r="AJ17" s="131"/>
      <c r="AK17" s="128"/>
      <c r="AL17" s="129"/>
      <c r="AM17" s="127"/>
      <c r="AN17"/>
    </row>
    <row r="18" spans="1:40" ht="20.100000000000001" customHeight="1">
      <c r="A18" s="387"/>
      <c r="B18" s="164"/>
      <c r="C18" s="130"/>
      <c r="D18" s="128"/>
      <c r="E18" s="129"/>
      <c r="F18" s="130"/>
      <c r="G18" s="128"/>
      <c r="H18" s="129"/>
      <c r="I18" s="131"/>
      <c r="J18" s="128"/>
      <c r="K18" s="129"/>
      <c r="L18" s="131"/>
      <c r="M18" s="128"/>
      <c r="N18" s="198"/>
      <c r="O18" s="131"/>
      <c r="P18" s="128"/>
      <c r="Q18" s="129"/>
      <c r="R18" s="130"/>
      <c r="S18" s="128"/>
      <c r="T18" s="129"/>
      <c r="U18" s="130"/>
      <c r="V18" s="128"/>
      <c r="W18" s="129"/>
      <c r="X18" s="131"/>
      <c r="Y18" s="128"/>
      <c r="Z18" s="129"/>
      <c r="AA18" s="130"/>
      <c r="AB18" s="128"/>
      <c r="AC18" s="129"/>
      <c r="AD18" s="130"/>
      <c r="AE18" s="128"/>
      <c r="AF18" s="129"/>
      <c r="AG18" s="130"/>
      <c r="AH18" s="128"/>
      <c r="AI18" s="129"/>
      <c r="AJ18" s="131"/>
      <c r="AK18" s="128"/>
      <c r="AL18" s="129"/>
      <c r="AM18" s="127"/>
      <c r="AN18"/>
    </row>
    <row r="19" spans="1:40" ht="20.100000000000001" customHeight="1" thickBot="1">
      <c r="A19" s="388"/>
      <c r="B19" s="228"/>
      <c r="C19" s="134"/>
      <c r="D19" s="132"/>
      <c r="E19" s="133"/>
      <c r="F19" s="134"/>
      <c r="G19" s="132"/>
      <c r="H19" s="133"/>
      <c r="I19" s="135"/>
      <c r="J19" s="132"/>
      <c r="K19" s="133"/>
      <c r="L19" s="135"/>
      <c r="M19" s="132"/>
      <c r="N19" s="199"/>
      <c r="O19" s="135"/>
      <c r="P19" s="132"/>
      <c r="Q19" s="133"/>
      <c r="R19" s="134"/>
      <c r="S19" s="132"/>
      <c r="T19" s="133"/>
      <c r="U19" s="134"/>
      <c r="V19" s="132"/>
      <c r="W19" s="133"/>
      <c r="X19" s="135"/>
      <c r="Y19" s="132"/>
      <c r="Z19" s="133"/>
      <c r="AA19" s="134"/>
      <c r="AB19" s="132"/>
      <c r="AC19" s="133"/>
      <c r="AD19" s="134"/>
      <c r="AE19" s="132"/>
      <c r="AF19" s="133"/>
      <c r="AG19" s="134"/>
      <c r="AH19" s="132"/>
      <c r="AI19" s="133"/>
      <c r="AJ19" s="135"/>
      <c r="AK19" s="132"/>
      <c r="AL19" s="133"/>
      <c r="AM19" s="127"/>
      <c r="AN19"/>
    </row>
    <row r="20" spans="1:40" ht="20.100000000000001" customHeight="1" thickTop="1">
      <c r="A20" s="386" t="s">
        <v>130</v>
      </c>
      <c r="B20" s="164"/>
      <c r="C20" s="130"/>
      <c r="D20" s="128"/>
      <c r="E20" s="129"/>
      <c r="F20" s="130"/>
      <c r="G20" s="128"/>
      <c r="H20" s="129"/>
      <c r="I20" s="131"/>
      <c r="J20" s="128"/>
      <c r="K20" s="129"/>
      <c r="L20" s="131"/>
      <c r="M20" s="128"/>
      <c r="N20" s="198"/>
      <c r="O20" s="131"/>
      <c r="P20" s="128"/>
      <c r="Q20" s="129"/>
      <c r="R20" s="130"/>
      <c r="S20" s="128"/>
      <c r="T20" s="129"/>
      <c r="U20" s="130"/>
      <c r="V20" s="128"/>
      <c r="W20" s="129"/>
      <c r="X20" s="131"/>
      <c r="Y20" s="128"/>
      <c r="Z20" s="129"/>
      <c r="AA20" s="130"/>
      <c r="AB20" s="128"/>
      <c r="AC20" s="129"/>
      <c r="AD20" s="125"/>
      <c r="AE20" s="136"/>
      <c r="AF20" s="124"/>
      <c r="AG20" s="130"/>
      <c r="AH20" s="128"/>
      <c r="AI20" s="129"/>
      <c r="AJ20" s="131"/>
      <c r="AK20" s="128"/>
      <c r="AL20" s="129"/>
      <c r="AM20" s="127"/>
      <c r="AN20"/>
    </row>
    <row r="21" spans="1:40" ht="20.100000000000001" customHeight="1">
      <c r="A21" s="387"/>
      <c r="B21" s="164"/>
      <c r="C21" s="130"/>
      <c r="D21" s="128"/>
      <c r="E21" s="129"/>
      <c r="F21" s="130"/>
      <c r="G21" s="128"/>
      <c r="H21" s="129"/>
      <c r="I21" s="131"/>
      <c r="J21" s="128"/>
      <c r="K21" s="129"/>
      <c r="L21" s="131"/>
      <c r="M21" s="128"/>
      <c r="N21" s="198"/>
      <c r="O21" s="131"/>
      <c r="P21" s="128"/>
      <c r="Q21" s="129"/>
      <c r="R21" s="130"/>
      <c r="S21" s="128"/>
      <c r="T21" s="129"/>
      <c r="U21" s="130"/>
      <c r="V21" s="128"/>
      <c r="W21" s="129"/>
      <c r="X21" s="130"/>
      <c r="Y21" s="128"/>
      <c r="Z21" s="129"/>
      <c r="AA21" s="130"/>
      <c r="AB21" s="128"/>
      <c r="AC21" s="129"/>
      <c r="AD21" s="130"/>
      <c r="AE21" s="136"/>
      <c r="AF21" s="129"/>
      <c r="AG21" s="130"/>
      <c r="AH21" s="128"/>
      <c r="AI21" s="129"/>
      <c r="AJ21" s="131"/>
      <c r="AK21" s="128"/>
      <c r="AL21" s="129"/>
      <c r="AM21" s="127"/>
      <c r="AN21"/>
    </row>
    <row r="22" spans="1:40" ht="20.100000000000001" customHeight="1">
      <c r="A22" s="387"/>
      <c r="B22" s="164"/>
      <c r="C22" s="130"/>
      <c r="D22" s="128"/>
      <c r="E22" s="129"/>
      <c r="F22" s="130"/>
      <c r="G22" s="128"/>
      <c r="H22" s="129"/>
      <c r="I22" s="131"/>
      <c r="J22" s="128"/>
      <c r="K22" s="129"/>
      <c r="L22" s="131"/>
      <c r="M22" s="128"/>
      <c r="N22" s="198"/>
      <c r="O22" s="131"/>
      <c r="P22" s="128"/>
      <c r="Q22" s="129"/>
      <c r="R22" s="130"/>
      <c r="S22" s="128"/>
      <c r="T22" s="129"/>
      <c r="U22" s="130"/>
      <c r="V22" s="128"/>
      <c r="W22" s="129"/>
      <c r="X22" s="131"/>
      <c r="Y22" s="128"/>
      <c r="Z22" s="129"/>
      <c r="AA22" s="130"/>
      <c r="AB22" s="128"/>
      <c r="AC22" s="129"/>
      <c r="AD22" s="130"/>
      <c r="AE22" s="128"/>
      <c r="AF22" s="129"/>
      <c r="AG22" s="130"/>
      <c r="AH22" s="128"/>
      <c r="AI22" s="129"/>
      <c r="AJ22" s="131"/>
      <c r="AK22" s="128"/>
      <c r="AL22" s="129"/>
      <c r="AM22" s="127"/>
      <c r="AN22"/>
    </row>
    <row r="23" spans="1:40" ht="20.100000000000001" customHeight="1">
      <c r="A23" s="387"/>
      <c r="B23" s="164"/>
      <c r="C23" s="130"/>
      <c r="D23" s="128"/>
      <c r="E23" s="129"/>
      <c r="F23" s="130"/>
      <c r="G23" s="128"/>
      <c r="H23" s="129"/>
      <c r="I23" s="131"/>
      <c r="J23" s="128"/>
      <c r="K23" s="129"/>
      <c r="L23" s="131"/>
      <c r="M23" s="128"/>
      <c r="N23" s="198"/>
      <c r="O23" s="131"/>
      <c r="P23" s="128"/>
      <c r="Q23" s="129"/>
      <c r="R23" s="130"/>
      <c r="S23" s="128"/>
      <c r="T23" s="129"/>
      <c r="U23" s="130"/>
      <c r="V23" s="128"/>
      <c r="W23" s="129"/>
      <c r="X23" s="131"/>
      <c r="Y23" s="128"/>
      <c r="Z23" s="129"/>
      <c r="AA23" s="130"/>
      <c r="AB23" s="128"/>
      <c r="AC23" s="129"/>
      <c r="AD23" s="130"/>
      <c r="AE23" s="128"/>
      <c r="AF23" s="129"/>
      <c r="AG23" s="130"/>
      <c r="AH23" s="128"/>
      <c r="AI23" s="129"/>
      <c r="AJ23" s="131"/>
      <c r="AK23" s="128"/>
      <c r="AL23" s="129"/>
      <c r="AM23" s="127"/>
      <c r="AN23"/>
    </row>
    <row r="24" spans="1:40" ht="20.100000000000001" customHeight="1" thickBot="1">
      <c r="A24" s="388"/>
      <c r="B24" s="228"/>
      <c r="C24" s="134"/>
      <c r="D24" s="132"/>
      <c r="E24" s="133"/>
      <c r="F24" s="134"/>
      <c r="G24" s="132"/>
      <c r="H24" s="133"/>
      <c r="I24" s="135"/>
      <c r="J24" s="132"/>
      <c r="K24" s="133"/>
      <c r="L24" s="135"/>
      <c r="M24" s="132"/>
      <c r="N24" s="199"/>
      <c r="O24" s="135"/>
      <c r="P24" s="132"/>
      <c r="Q24" s="133"/>
      <c r="R24" s="134"/>
      <c r="S24" s="132"/>
      <c r="T24" s="133"/>
      <c r="U24" s="134"/>
      <c r="V24" s="132"/>
      <c r="W24" s="133"/>
      <c r="X24" s="135"/>
      <c r="Y24" s="132"/>
      <c r="Z24" s="133"/>
      <c r="AA24" s="134"/>
      <c r="AB24" s="132"/>
      <c r="AC24" s="133"/>
      <c r="AD24" s="134"/>
      <c r="AE24" s="132"/>
      <c r="AF24" s="133"/>
      <c r="AG24" s="134"/>
      <c r="AH24" s="132"/>
      <c r="AI24" s="133"/>
      <c r="AJ24" s="135"/>
      <c r="AK24" s="132"/>
      <c r="AL24" s="133"/>
      <c r="AM24" s="127"/>
      <c r="AN24"/>
    </row>
    <row r="25" spans="1:40" ht="20.100000000000001" customHeight="1" thickTop="1">
      <c r="A25" s="386" t="s">
        <v>131</v>
      </c>
      <c r="B25" s="229"/>
      <c r="C25" s="125"/>
      <c r="D25" s="123"/>
      <c r="E25" s="124"/>
      <c r="F25" s="125"/>
      <c r="G25" s="123"/>
      <c r="H25" s="124"/>
      <c r="I25" s="126"/>
      <c r="J25" s="123"/>
      <c r="K25" s="124"/>
      <c r="L25" s="126"/>
      <c r="M25" s="123"/>
      <c r="N25" s="197"/>
      <c r="O25" s="126"/>
      <c r="P25" s="123"/>
      <c r="Q25" s="124"/>
      <c r="R25" s="130"/>
      <c r="S25" s="128"/>
      <c r="T25" s="129"/>
      <c r="U25" s="125"/>
      <c r="V25" s="123"/>
      <c r="W25" s="124"/>
      <c r="X25" s="126"/>
      <c r="Y25" s="123"/>
      <c r="Z25" s="124"/>
      <c r="AA25" s="125"/>
      <c r="AB25" s="123"/>
      <c r="AC25" s="124"/>
      <c r="AD25" s="125"/>
      <c r="AE25" s="123"/>
      <c r="AF25" s="124"/>
      <c r="AG25" s="125"/>
      <c r="AH25" s="123"/>
      <c r="AI25" s="124"/>
      <c r="AJ25" s="126"/>
      <c r="AK25" s="123"/>
      <c r="AL25" s="124"/>
      <c r="AM25" s="127"/>
      <c r="AN25"/>
    </row>
    <row r="26" spans="1:40" ht="20.100000000000001" customHeight="1">
      <c r="A26" s="387"/>
      <c r="B26" s="164"/>
      <c r="C26" s="130"/>
      <c r="D26" s="128"/>
      <c r="E26" s="129"/>
      <c r="F26" s="130"/>
      <c r="G26" s="128"/>
      <c r="H26" s="129"/>
      <c r="I26" s="131"/>
      <c r="J26" s="128"/>
      <c r="K26" s="129"/>
      <c r="L26" s="131"/>
      <c r="M26" s="128"/>
      <c r="N26" s="198"/>
      <c r="O26" s="131"/>
      <c r="P26" s="128"/>
      <c r="Q26" s="129"/>
      <c r="R26" s="130"/>
      <c r="S26" s="128"/>
      <c r="T26" s="129"/>
      <c r="U26" s="130"/>
      <c r="V26" s="128"/>
      <c r="W26" s="129"/>
      <c r="X26" s="131"/>
      <c r="Y26" s="128"/>
      <c r="Z26" s="129"/>
      <c r="AA26" s="130"/>
      <c r="AB26" s="128"/>
      <c r="AC26" s="129"/>
      <c r="AD26" s="130"/>
      <c r="AE26" s="128"/>
      <c r="AF26" s="129"/>
      <c r="AG26" s="130"/>
      <c r="AH26" s="128"/>
      <c r="AI26" s="129"/>
      <c r="AJ26" s="131"/>
      <c r="AK26" s="128"/>
      <c r="AL26" s="129"/>
      <c r="AM26" s="127"/>
      <c r="AN26"/>
    </row>
    <row r="27" spans="1:40" ht="20.100000000000001" customHeight="1">
      <c r="A27" s="387"/>
      <c r="B27" s="164"/>
      <c r="C27" s="130"/>
      <c r="D27" s="128"/>
      <c r="E27" s="129"/>
      <c r="F27" s="130"/>
      <c r="G27" s="128"/>
      <c r="H27" s="129"/>
      <c r="I27" s="131"/>
      <c r="J27" s="128"/>
      <c r="K27" s="129"/>
      <c r="L27" s="131"/>
      <c r="M27" s="128"/>
      <c r="N27" s="198"/>
      <c r="O27" s="131"/>
      <c r="P27" s="128"/>
      <c r="Q27" s="129"/>
      <c r="R27" s="130"/>
      <c r="S27" s="128"/>
      <c r="T27" s="129"/>
      <c r="U27" s="130"/>
      <c r="V27" s="128"/>
      <c r="W27" s="129"/>
      <c r="X27" s="131"/>
      <c r="Y27" s="128"/>
      <c r="Z27" s="129"/>
      <c r="AA27" s="130"/>
      <c r="AB27" s="128"/>
      <c r="AC27" s="129"/>
      <c r="AD27" s="130"/>
      <c r="AE27" s="128"/>
      <c r="AF27" s="129"/>
      <c r="AG27" s="130"/>
      <c r="AH27" s="128"/>
      <c r="AI27" s="129"/>
      <c r="AJ27" s="131"/>
      <c r="AK27" s="128"/>
      <c r="AL27" s="129"/>
      <c r="AM27" s="127"/>
      <c r="AN27"/>
    </row>
    <row r="28" spans="1:40" ht="20.100000000000001" customHeight="1">
      <c r="A28" s="387"/>
      <c r="B28" s="164"/>
      <c r="C28" s="130"/>
      <c r="D28" s="128"/>
      <c r="E28" s="129"/>
      <c r="F28" s="130"/>
      <c r="G28" s="128"/>
      <c r="H28" s="129"/>
      <c r="I28" s="131"/>
      <c r="J28" s="128"/>
      <c r="K28" s="129"/>
      <c r="L28" s="131"/>
      <c r="M28" s="128"/>
      <c r="N28" s="198"/>
      <c r="O28" s="131"/>
      <c r="P28" s="128"/>
      <c r="Q28" s="129"/>
      <c r="R28" s="130"/>
      <c r="S28" s="128"/>
      <c r="T28" s="129"/>
      <c r="U28" s="130"/>
      <c r="V28" s="128"/>
      <c r="W28" s="129"/>
      <c r="X28" s="131"/>
      <c r="Y28" s="128"/>
      <c r="Z28" s="129"/>
      <c r="AA28" s="130"/>
      <c r="AB28" s="128"/>
      <c r="AC28" s="129"/>
      <c r="AD28" s="130"/>
      <c r="AE28" s="128"/>
      <c r="AF28" s="129"/>
      <c r="AG28" s="130"/>
      <c r="AH28" s="128"/>
      <c r="AI28" s="129"/>
      <c r="AJ28" s="131"/>
      <c r="AK28" s="128"/>
      <c r="AL28" s="129"/>
      <c r="AM28" s="127"/>
      <c r="AN28"/>
    </row>
    <row r="29" spans="1:40" ht="20.100000000000001" customHeight="1">
      <c r="A29" s="389"/>
      <c r="B29" s="164"/>
      <c r="C29" s="130"/>
      <c r="D29" s="128"/>
      <c r="E29" s="129"/>
      <c r="F29" s="130"/>
      <c r="G29" s="128"/>
      <c r="H29" s="129"/>
      <c r="I29" s="131"/>
      <c r="J29" s="128"/>
      <c r="K29" s="129"/>
      <c r="L29" s="131"/>
      <c r="M29" s="128"/>
      <c r="N29" s="198"/>
      <c r="O29" s="131"/>
      <c r="P29" s="128"/>
      <c r="Q29" s="129"/>
      <c r="R29" s="130"/>
      <c r="S29" s="128"/>
      <c r="T29" s="129"/>
      <c r="U29" s="130"/>
      <c r="V29" s="128"/>
      <c r="W29" s="129"/>
      <c r="X29" s="131"/>
      <c r="Y29" s="128"/>
      <c r="Z29" s="129"/>
      <c r="AA29" s="130"/>
      <c r="AB29" s="128"/>
      <c r="AC29" s="129"/>
      <c r="AD29" s="130"/>
      <c r="AE29" s="128"/>
      <c r="AF29" s="129"/>
      <c r="AG29" s="130"/>
      <c r="AH29" s="128"/>
      <c r="AI29" s="129"/>
      <c r="AJ29" s="131"/>
      <c r="AK29" s="128"/>
      <c r="AL29" s="129"/>
      <c r="AM29" s="127"/>
      <c r="AN29"/>
    </row>
    <row r="30" spans="1:40" ht="30"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c r="AN30"/>
    </row>
    <row r="31" spans="1:40" ht="15.75" hidden="1">
      <c r="A31" s="4">
        <f>IF($C$4=$AO$4,($AN$4-2000)*100,IF($C$4=$AP$4,($AN$4-2000+1)*100,IF($C$4=$AQ$4,($AN$4-2000+2)*100,IF($C$4=$AR$4,($AN$4-2000+3)*100))))+IFERROR(LEFT($E$4,LEN($E$4)-1),0)</f>
        <v>0</v>
      </c>
      <c r="B31" s="4">
        <f>IF($H$4=$AO$4,($AN$4-2000)*100,IF($H$4=$AP$4,($AN$4-2000+1)*100,IF($H$4=$AQ$4,($AN$4-2000+2)*100,IF($H$4=$AR$4,($AN$4-2000+3)*100))))+IFERROR(LEFT($J$4,LEN($J$4)-1),0)</f>
        <v>0</v>
      </c>
      <c r="C31" s="210">
        <f>($AN$4-2000)*100+C32</f>
        <v>2504</v>
      </c>
      <c r="D31" s="210">
        <f t="shared" ref="D31:K31" si="0">($AN$4-2000)*100+D32</f>
        <v>2505</v>
      </c>
      <c r="E31" s="210">
        <f t="shared" si="0"/>
        <v>2506</v>
      </c>
      <c r="F31" s="210">
        <f t="shared" si="0"/>
        <v>2507</v>
      </c>
      <c r="G31" s="210">
        <f t="shared" si="0"/>
        <v>2508</v>
      </c>
      <c r="H31" s="210">
        <f t="shared" si="0"/>
        <v>2509</v>
      </c>
      <c r="I31" s="210">
        <f t="shared" si="0"/>
        <v>2510</v>
      </c>
      <c r="J31" s="210">
        <f t="shared" si="0"/>
        <v>2511</v>
      </c>
      <c r="K31" s="210">
        <f t="shared" si="0"/>
        <v>2512</v>
      </c>
      <c r="L31" s="210">
        <f>(($AN$4-2000)+1)*100+L32</f>
        <v>2601</v>
      </c>
      <c r="M31" s="210">
        <f t="shared" ref="M31:W31" si="1">(($AN$4-2000)+1)*100+M32</f>
        <v>2602</v>
      </c>
      <c r="N31" s="210">
        <f t="shared" si="1"/>
        <v>2603</v>
      </c>
      <c r="O31" s="210">
        <f t="shared" si="1"/>
        <v>2604</v>
      </c>
      <c r="P31" s="210">
        <f t="shared" si="1"/>
        <v>2605</v>
      </c>
      <c r="Q31" s="210">
        <f t="shared" si="1"/>
        <v>2606</v>
      </c>
      <c r="R31" s="210">
        <f t="shared" si="1"/>
        <v>2607</v>
      </c>
      <c r="S31" s="210">
        <f t="shared" si="1"/>
        <v>2608</v>
      </c>
      <c r="T31" s="210">
        <f t="shared" si="1"/>
        <v>2609</v>
      </c>
      <c r="U31" s="210">
        <f t="shared" si="1"/>
        <v>2610</v>
      </c>
      <c r="V31" s="210">
        <f t="shared" si="1"/>
        <v>2611</v>
      </c>
      <c r="W31" s="210">
        <f t="shared" si="1"/>
        <v>2612</v>
      </c>
      <c r="X31" s="210">
        <f>(($AN$4-2000)+2)*100+X32</f>
        <v>2701</v>
      </c>
      <c r="Y31" s="210">
        <f t="shared" ref="Y31:AI31" si="2">(($AN$4-2000)+2)*100+Y32</f>
        <v>2702</v>
      </c>
      <c r="Z31" s="210">
        <f t="shared" si="2"/>
        <v>2703</v>
      </c>
      <c r="AA31" s="210">
        <f t="shared" si="2"/>
        <v>2704</v>
      </c>
      <c r="AB31" s="210">
        <f t="shared" si="2"/>
        <v>2705</v>
      </c>
      <c r="AC31" s="210">
        <f t="shared" si="2"/>
        <v>2706</v>
      </c>
      <c r="AD31" s="210">
        <f t="shared" si="2"/>
        <v>2707</v>
      </c>
      <c r="AE31" s="210">
        <f t="shared" si="2"/>
        <v>2708</v>
      </c>
      <c r="AF31" s="210">
        <f t="shared" si="2"/>
        <v>2709</v>
      </c>
      <c r="AG31" s="210">
        <f t="shared" si="2"/>
        <v>2710</v>
      </c>
      <c r="AH31" s="210">
        <f t="shared" si="2"/>
        <v>2711</v>
      </c>
      <c r="AI31" s="210">
        <f t="shared" si="2"/>
        <v>2712</v>
      </c>
      <c r="AJ31" s="210">
        <f>(($AN$4-2000)+3)*100+AJ32</f>
        <v>2801</v>
      </c>
      <c r="AK31" s="210">
        <f t="shared" ref="AK31:AL31" si="3">(($AN$4-2000)+3)*100+AK32</f>
        <v>2802</v>
      </c>
      <c r="AL31" s="210">
        <f t="shared" si="3"/>
        <v>2803</v>
      </c>
    </row>
    <row r="32" spans="1:40" ht="30" hidden="1" customHeight="1">
      <c r="C32" s="4">
        <v>4</v>
      </c>
      <c r="D32" s="4">
        <v>5</v>
      </c>
      <c r="E32" s="4">
        <v>6</v>
      </c>
      <c r="F32" s="4">
        <v>7</v>
      </c>
      <c r="G32" s="4">
        <v>8</v>
      </c>
      <c r="H32" s="4">
        <v>9</v>
      </c>
      <c r="I32" s="4">
        <v>10</v>
      </c>
      <c r="J32" s="4">
        <v>11</v>
      </c>
      <c r="K32" s="4">
        <v>12</v>
      </c>
      <c r="L32" s="4">
        <v>1</v>
      </c>
      <c r="M32" s="4">
        <v>2</v>
      </c>
      <c r="N32" s="4">
        <v>3</v>
      </c>
      <c r="O32" s="4">
        <v>4</v>
      </c>
      <c r="P32" s="4">
        <v>5</v>
      </c>
      <c r="Q32" s="4">
        <v>6</v>
      </c>
      <c r="R32" s="4">
        <v>7</v>
      </c>
      <c r="S32" s="4">
        <v>8</v>
      </c>
      <c r="T32" s="4">
        <v>9</v>
      </c>
      <c r="U32" s="4">
        <v>10</v>
      </c>
      <c r="V32" s="4">
        <v>11</v>
      </c>
      <c r="W32" s="4">
        <v>12</v>
      </c>
      <c r="X32" s="4">
        <v>1</v>
      </c>
      <c r="Y32" s="4">
        <v>2</v>
      </c>
      <c r="Z32" s="4">
        <v>3</v>
      </c>
      <c r="AA32" s="4">
        <v>4</v>
      </c>
      <c r="AB32" s="4">
        <v>5</v>
      </c>
      <c r="AC32" s="4">
        <v>6</v>
      </c>
      <c r="AD32" s="4">
        <v>7</v>
      </c>
      <c r="AE32" s="4">
        <v>8</v>
      </c>
      <c r="AF32" s="4">
        <v>9</v>
      </c>
      <c r="AG32" s="4">
        <v>10</v>
      </c>
      <c r="AH32" s="4">
        <v>11</v>
      </c>
      <c r="AI32" s="4">
        <v>12</v>
      </c>
      <c r="AJ32" s="4">
        <v>1</v>
      </c>
      <c r="AK32" s="4">
        <v>2</v>
      </c>
      <c r="AL32" s="4">
        <v>3</v>
      </c>
    </row>
    <row r="33" s="4" customFormat="1" ht="30" customHeight="1"/>
  </sheetData>
  <sheetProtection algorithmName="SHA-512" hashValue="Yi7+f2m+fUG9JSTXhe1lzYk4eWQc8AG+U1JkZd97FKFvNH8PRwy6Aq6XwxKkkjO+xPrdmVj7qno+5cB2B1lSpA==" saltValue="dwhpu81Xdyp75uXhoVk/eA==" spinCount="100000" sheet="1" formatCells="0" formatRows="0" insertRows="0"/>
  <protectedRanges>
    <protectedRange sqref="C4:F4 H4:K4 A10:XFD29" name="入寮箇所"/>
  </protectedRanges>
  <mergeCells count="11">
    <mergeCell ref="C4:D4"/>
    <mergeCell ref="E4:F4"/>
    <mergeCell ref="H4:I4"/>
    <mergeCell ref="J4:K4"/>
    <mergeCell ref="A7:A9"/>
    <mergeCell ref="B7:B9"/>
    <mergeCell ref="A10:A14"/>
    <mergeCell ref="A15:A19"/>
    <mergeCell ref="A20:A24"/>
    <mergeCell ref="A25:A29"/>
    <mergeCell ref="A4:B4"/>
  </mergeCells>
  <phoneticPr fontId="1"/>
  <conditionalFormatting sqref="C10:AL29">
    <cfRule type="expression" dxfId="4" priority="1">
      <formula>C$31&gt;$B$31</formula>
    </cfRule>
    <cfRule type="expression" dxfId="3" priority="2">
      <formula>C$31&lt;$A$31</formula>
    </cfRule>
  </conditionalFormatting>
  <dataValidations count="3">
    <dataValidation type="list" allowBlank="1" showInputMessage="1" showErrorMessage="1" sqref="H4:I4" xr:uid="{D4863E9A-32C0-427C-A1A3-F99653469978}">
      <formula1>$AO$4:$AR$4</formula1>
    </dataValidation>
    <dataValidation type="list" allowBlank="1" showInputMessage="1" showErrorMessage="1" sqref="C4:D4" xr:uid="{99109F0D-6026-4275-BF09-B35514D947DA}">
      <formula1>$AO$4:$AP$4</formula1>
    </dataValidation>
    <dataValidation type="list" allowBlank="1" showInputMessage="1" showErrorMessage="1" sqref="E4 J4:K4" xr:uid="{268F78B8-5D67-4884-A316-FC9E32EA9593}">
      <formula1>"1月,2月,3月,4月,5月,6月,7月,8月,9月,10月,11月,12月"</formula1>
    </dataValidation>
  </dataValidations>
  <pageMargins left="0.62992125984251968" right="0.43307086614173229" top="0.43307086614173229" bottom="0.43307086614173229" header="0.31496062992125984" footer="0.31496062992125984"/>
  <pageSetup paperSize="9" scale="7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F24DF-6FEC-4A84-9D84-D198F5675C1D}">
  <dimension ref="A1:M119"/>
  <sheetViews>
    <sheetView view="pageBreakPreview" zoomScaleNormal="70" zoomScaleSheetLayoutView="100" workbookViewId="0"/>
  </sheetViews>
  <sheetFormatPr defaultColWidth="8.625" defaultRowHeight="30" customHeight="1"/>
  <cols>
    <col min="1" max="2" width="3.625" style="24" customWidth="1"/>
    <col min="3" max="3" width="8.625" style="24" customWidth="1"/>
    <col min="4" max="4" width="24.625" style="24" customWidth="1"/>
    <col min="5" max="5" width="12.625" style="24" customWidth="1"/>
    <col min="6" max="6" width="5.625" style="24" customWidth="1"/>
    <col min="7" max="7" width="12.625" style="24" customWidth="1"/>
    <col min="8" max="8" width="5.625" style="24" customWidth="1"/>
    <col min="9" max="9" width="12.625" style="24" customWidth="1"/>
    <col min="10" max="10" width="5.625" style="24" customWidth="1"/>
    <col min="11" max="12" width="12.625" style="24" customWidth="1"/>
    <col min="13" max="13" width="8.625" style="24" customWidth="1"/>
    <col min="14" max="15" width="8.625" style="24"/>
    <col min="16" max="16" width="8.625" style="24" customWidth="1"/>
    <col min="17" max="16384" width="8.625" style="24"/>
  </cols>
  <sheetData>
    <row r="1" spans="1:13" s="166" customFormat="1" ht="18">
      <c r="A1" s="165"/>
      <c r="B1" s="165"/>
      <c r="C1" s="165"/>
      <c r="D1" s="165"/>
      <c r="E1" s="165"/>
      <c r="F1" s="165"/>
      <c r="G1" s="165"/>
      <c r="H1" s="165"/>
      <c r="I1" s="165"/>
      <c r="J1" s="165"/>
      <c r="K1" s="104"/>
      <c r="L1" s="163" t="s">
        <v>123</v>
      </c>
    </row>
    <row r="2" spans="1:13" s="166" customFormat="1" ht="18">
      <c r="A2" s="165"/>
      <c r="B2" s="165"/>
      <c r="C2" s="165"/>
      <c r="D2" s="165"/>
      <c r="E2" s="165"/>
      <c r="F2" s="165"/>
      <c r="G2" s="165"/>
      <c r="H2" s="165"/>
      <c r="I2" s="165"/>
      <c r="J2" s="105"/>
      <c r="K2" s="105"/>
      <c r="L2" s="103" t="s">
        <v>210</v>
      </c>
    </row>
    <row r="3" spans="1:13" ht="30" customHeight="1">
      <c r="A3" s="400" t="s">
        <v>124</v>
      </c>
      <c r="B3" s="400"/>
      <c r="C3" s="400"/>
      <c r="D3" s="400"/>
      <c r="E3" s="400"/>
      <c r="F3" s="400"/>
      <c r="G3" s="400"/>
      <c r="H3" s="400"/>
      <c r="I3" s="400"/>
      <c r="J3" s="400"/>
      <c r="K3" s="400"/>
      <c r="L3" s="400"/>
    </row>
    <row r="4" spans="1:13" s="89" customFormat="1" ht="36" customHeight="1">
      <c r="A4" s="401" t="s">
        <v>216</v>
      </c>
      <c r="B4" s="401"/>
      <c r="C4" s="401"/>
      <c r="D4" s="402"/>
      <c r="E4" s="402"/>
      <c r="F4" s="402"/>
      <c r="G4" s="402"/>
      <c r="H4" s="402"/>
      <c r="I4" s="402"/>
      <c r="J4" s="402"/>
      <c r="K4" s="402"/>
      <c r="L4" s="402"/>
    </row>
    <row r="5" spans="1:13" s="23" customFormat="1" ht="20.100000000000001" customHeight="1">
      <c r="A5" s="403"/>
      <c r="B5" s="404"/>
      <c r="C5" s="405"/>
      <c r="D5" s="409" t="s">
        <v>110</v>
      </c>
      <c r="E5" s="409" t="s">
        <v>125</v>
      </c>
      <c r="F5" s="411">
        <v>7</v>
      </c>
      <c r="G5" s="411"/>
      <c r="H5" s="411">
        <f>$F$5+1</f>
        <v>8</v>
      </c>
      <c r="I5" s="411"/>
      <c r="J5" s="411">
        <f>$H$5+1</f>
        <v>9</v>
      </c>
      <c r="K5" s="411"/>
      <c r="L5" s="412" t="s">
        <v>126</v>
      </c>
    </row>
    <row r="6" spans="1:13" s="23" customFormat="1" ht="20.100000000000001" customHeight="1" thickBot="1">
      <c r="A6" s="406"/>
      <c r="B6" s="407"/>
      <c r="C6" s="408"/>
      <c r="D6" s="410"/>
      <c r="E6" s="410"/>
      <c r="F6" s="25" t="s">
        <v>127</v>
      </c>
      <c r="G6" s="61" t="s">
        <v>126</v>
      </c>
      <c r="H6" s="25" t="s">
        <v>127</v>
      </c>
      <c r="I6" s="61" t="s">
        <v>126</v>
      </c>
      <c r="J6" s="25" t="s">
        <v>127</v>
      </c>
      <c r="K6" s="26" t="s">
        <v>126</v>
      </c>
      <c r="L6" s="413"/>
    </row>
    <row r="7" spans="1:13" s="23" customFormat="1" ht="18" customHeight="1">
      <c r="A7" s="425" t="s">
        <v>217</v>
      </c>
      <c r="B7" s="428" t="s">
        <v>59</v>
      </c>
      <c r="C7" s="429"/>
      <c r="D7" s="78"/>
      <c r="E7" s="79"/>
      <c r="F7" s="151"/>
      <c r="G7" s="137">
        <f>E7*F7</f>
        <v>0</v>
      </c>
      <c r="H7" s="151"/>
      <c r="I7" s="137">
        <f>E7*H7</f>
        <v>0</v>
      </c>
      <c r="J7" s="151"/>
      <c r="K7" s="138">
        <f>E7*J7</f>
        <v>0</v>
      </c>
      <c r="L7" s="82">
        <f>SUM(G7,I7,K7)</f>
        <v>0</v>
      </c>
    </row>
    <row r="8" spans="1:13" s="23" customFormat="1" ht="18" customHeight="1">
      <c r="A8" s="426"/>
      <c r="B8" s="430"/>
      <c r="C8" s="431"/>
      <c r="D8" s="46"/>
      <c r="E8" s="47"/>
      <c r="F8" s="152"/>
      <c r="G8" s="139">
        <f t="shared" ref="G8:G16" si="0">E8*F8</f>
        <v>0</v>
      </c>
      <c r="H8" s="152"/>
      <c r="I8" s="139">
        <f t="shared" ref="I8:I16" si="1">E8*H8</f>
        <v>0</v>
      </c>
      <c r="J8" s="152"/>
      <c r="K8" s="140">
        <f t="shared" ref="K8:K16" si="2">E8*J8</f>
        <v>0</v>
      </c>
      <c r="L8" s="29">
        <f t="shared" ref="L8:L116" si="3">SUM(G8,I8,K8)</f>
        <v>0</v>
      </c>
      <c r="M8" s="243"/>
    </row>
    <row r="9" spans="1:13" ht="18" customHeight="1">
      <c r="A9" s="426"/>
      <c r="B9" s="430"/>
      <c r="C9" s="431"/>
      <c r="D9" s="46"/>
      <c r="E9" s="47"/>
      <c r="F9" s="152"/>
      <c r="G9" s="139">
        <f t="shared" si="0"/>
        <v>0</v>
      </c>
      <c r="H9" s="152"/>
      <c r="I9" s="139">
        <f t="shared" si="1"/>
        <v>0</v>
      </c>
      <c r="J9" s="152"/>
      <c r="K9" s="140">
        <f t="shared" si="2"/>
        <v>0</v>
      </c>
      <c r="L9" s="29">
        <f t="shared" si="3"/>
        <v>0</v>
      </c>
      <c r="M9" s="243"/>
    </row>
    <row r="10" spans="1:13" ht="18" customHeight="1">
      <c r="A10" s="426"/>
      <c r="B10" s="430"/>
      <c r="C10" s="431"/>
      <c r="D10" s="46"/>
      <c r="E10" s="47"/>
      <c r="F10" s="152"/>
      <c r="G10" s="139">
        <f t="shared" si="0"/>
        <v>0</v>
      </c>
      <c r="H10" s="152"/>
      <c r="I10" s="139">
        <f t="shared" si="1"/>
        <v>0</v>
      </c>
      <c r="J10" s="152"/>
      <c r="K10" s="140">
        <f t="shared" si="2"/>
        <v>0</v>
      </c>
      <c r="L10" s="29">
        <f t="shared" si="3"/>
        <v>0</v>
      </c>
      <c r="M10" s="23"/>
    </row>
    <row r="11" spans="1:13" ht="18" customHeight="1" thickBot="1">
      <c r="A11" s="426"/>
      <c r="B11" s="430"/>
      <c r="C11" s="431"/>
      <c r="D11" s="48"/>
      <c r="E11" s="49"/>
      <c r="F11" s="160"/>
      <c r="G11" s="146">
        <f t="shared" si="0"/>
        <v>0</v>
      </c>
      <c r="H11" s="160"/>
      <c r="I11" s="146">
        <f t="shared" si="1"/>
        <v>0</v>
      </c>
      <c r="J11" s="160"/>
      <c r="K11" s="147">
        <f t="shared" si="2"/>
        <v>0</v>
      </c>
      <c r="L11" s="32">
        <f t="shared" si="3"/>
        <v>0</v>
      </c>
      <c r="M11" s="23"/>
    </row>
    <row r="12" spans="1:13" ht="18" hidden="1" customHeight="1">
      <c r="A12" s="426"/>
      <c r="B12" s="430"/>
      <c r="C12" s="431"/>
      <c r="D12" s="78"/>
      <c r="E12" s="79"/>
      <c r="F12" s="151"/>
      <c r="G12" s="137">
        <f t="shared" si="0"/>
        <v>0</v>
      </c>
      <c r="H12" s="151"/>
      <c r="I12" s="137">
        <f t="shared" si="1"/>
        <v>0</v>
      </c>
      <c r="J12" s="151"/>
      <c r="K12" s="138">
        <f t="shared" si="2"/>
        <v>0</v>
      </c>
      <c r="L12" s="82">
        <f t="shared" si="3"/>
        <v>0</v>
      </c>
      <c r="M12" s="23"/>
    </row>
    <row r="13" spans="1:13" ht="18" hidden="1" customHeight="1">
      <c r="A13" s="426"/>
      <c r="B13" s="430"/>
      <c r="C13" s="431"/>
      <c r="D13" s="46"/>
      <c r="E13" s="47"/>
      <c r="F13" s="152"/>
      <c r="G13" s="139">
        <f t="shared" si="0"/>
        <v>0</v>
      </c>
      <c r="H13" s="152"/>
      <c r="I13" s="139">
        <f t="shared" si="1"/>
        <v>0</v>
      </c>
      <c r="J13" s="152"/>
      <c r="K13" s="140">
        <f t="shared" si="2"/>
        <v>0</v>
      </c>
      <c r="L13" s="29">
        <f t="shared" si="3"/>
        <v>0</v>
      </c>
      <c r="M13" s="23"/>
    </row>
    <row r="14" spans="1:13" ht="18" hidden="1" customHeight="1">
      <c r="A14" s="426"/>
      <c r="B14" s="430"/>
      <c r="C14" s="431"/>
      <c r="D14" s="46"/>
      <c r="E14" s="47"/>
      <c r="F14" s="152"/>
      <c r="G14" s="139">
        <f t="shared" si="0"/>
        <v>0</v>
      </c>
      <c r="H14" s="152"/>
      <c r="I14" s="139">
        <f t="shared" si="1"/>
        <v>0</v>
      </c>
      <c r="J14" s="152"/>
      <c r="K14" s="140">
        <f t="shared" si="2"/>
        <v>0</v>
      </c>
      <c r="L14" s="29">
        <f t="shared" si="3"/>
        <v>0</v>
      </c>
      <c r="M14" s="23"/>
    </row>
    <row r="15" spans="1:13" ht="18" hidden="1" customHeight="1">
      <c r="A15" s="426"/>
      <c r="B15" s="430"/>
      <c r="C15" s="431"/>
      <c r="D15" s="46"/>
      <c r="E15" s="47"/>
      <c r="F15" s="152"/>
      <c r="G15" s="139">
        <f t="shared" si="0"/>
        <v>0</v>
      </c>
      <c r="H15" s="152"/>
      <c r="I15" s="139">
        <f t="shared" si="1"/>
        <v>0</v>
      </c>
      <c r="J15" s="152"/>
      <c r="K15" s="140">
        <f t="shared" si="2"/>
        <v>0</v>
      </c>
      <c r="L15" s="29">
        <f t="shared" si="3"/>
        <v>0</v>
      </c>
      <c r="M15" s="23"/>
    </row>
    <row r="16" spans="1:13" ht="18" hidden="1" customHeight="1" thickBot="1">
      <c r="A16" s="426"/>
      <c r="B16" s="430"/>
      <c r="C16" s="431"/>
      <c r="D16" s="48"/>
      <c r="E16" s="49"/>
      <c r="F16" s="158"/>
      <c r="G16" s="30">
        <f t="shared" si="0"/>
        <v>0</v>
      </c>
      <c r="H16" s="158"/>
      <c r="I16" s="30">
        <f t="shared" si="1"/>
        <v>0</v>
      </c>
      <c r="J16" s="158"/>
      <c r="K16" s="31">
        <f t="shared" si="2"/>
        <v>0</v>
      </c>
      <c r="L16" s="32">
        <f t="shared" si="3"/>
        <v>0</v>
      </c>
      <c r="M16" s="23"/>
    </row>
    <row r="17" spans="1:13" ht="18" customHeight="1" thickBot="1">
      <c r="A17" s="426"/>
      <c r="B17" s="432"/>
      <c r="C17" s="433"/>
      <c r="D17" s="244" t="s">
        <v>128</v>
      </c>
      <c r="E17" s="74"/>
      <c r="F17" s="90"/>
      <c r="G17" s="75">
        <f>SUM(G7:G16)</f>
        <v>0</v>
      </c>
      <c r="H17" s="159"/>
      <c r="I17" s="75">
        <f>SUM(I7:I16)</f>
        <v>0</v>
      </c>
      <c r="J17" s="159"/>
      <c r="K17" s="76">
        <f>SUM(K7:K16)</f>
        <v>0</v>
      </c>
      <c r="L17" s="77">
        <f t="shared" si="3"/>
        <v>0</v>
      </c>
      <c r="M17" s="23"/>
    </row>
    <row r="18" spans="1:13" ht="18" customHeight="1">
      <c r="A18" s="426"/>
      <c r="B18" s="428" t="s">
        <v>218</v>
      </c>
      <c r="C18" s="429"/>
      <c r="D18" s="78"/>
      <c r="E18" s="79"/>
      <c r="F18" s="151"/>
      <c r="G18" s="137">
        <f>E18*F18</f>
        <v>0</v>
      </c>
      <c r="H18" s="151"/>
      <c r="I18" s="137">
        <f>E18*H18</f>
        <v>0</v>
      </c>
      <c r="J18" s="151"/>
      <c r="K18" s="138">
        <f>SUM($K$8:$K$17)</f>
        <v>0</v>
      </c>
      <c r="L18" s="82">
        <f>SUM(G18,I18,K18)</f>
        <v>0</v>
      </c>
      <c r="M18" s="23"/>
    </row>
    <row r="19" spans="1:13" ht="18" customHeight="1">
      <c r="A19" s="426"/>
      <c r="B19" s="430"/>
      <c r="C19" s="431"/>
      <c r="D19" s="46"/>
      <c r="E19" s="47"/>
      <c r="F19" s="152"/>
      <c r="G19" s="139">
        <f t="shared" ref="G19:G27" si="4">E19*F19</f>
        <v>0</v>
      </c>
      <c r="H19" s="152"/>
      <c r="I19" s="139">
        <f t="shared" ref="I19:I27" si="5">E19*H19</f>
        <v>0</v>
      </c>
      <c r="J19" s="152"/>
      <c r="K19" s="140">
        <f t="shared" ref="K19:K27" si="6">E19*J19</f>
        <v>0</v>
      </c>
      <c r="L19" s="29">
        <f t="shared" ref="L19:L27" si="7">SUM(G19,I19,K19)</f>
        <v>0</v>
      </c>
      <c r="M19" s="23"/>
    </row>
    <row r="20" spans="1:13" ht="18" customHeight="1">
      <c r="A20" s="426"/>
      <c r="B20" s="430"/>
      <c r="C20" s="431"/>
      <c r="D20" s="46"/>
      <c r="E20" s="47"/>
      <c r="F20" s="152"/>
      <c r="G20" s="139">
        <f t="shared" si="4"/>
        <v>0</v>
      </c>
      <c r="H20" s="152"/>
      <c r="I20" s="139">
        <f t="shared" si="5"/>
        <v>0</v>
      </c>
      <c r="J20" s="152"/>
      <c r="K20" s="140">
        <f t="shared" si="6"/>
        <v>0</v>
      </c>
      <c r="L20" s="29">
        <f t="shared" si="7"/>
        <v>0</v>
      </c>
      <c r="M20" s="23"/>
    </row>
    <row r="21" spans="1:13" ht="18" customHeight="1">
      <c r="A21" s="426"/>
      <c r="B21" s="430"/>
      <c r="C21" s="431"/>
      <c r="D21" s="46"/>
      <c r="E21" s="47"/>
      <c r="F21" s="152"/>
      <c r="G21" s="139">
        <f t="shared" si="4"/>
        <v>0</v>
      </c>
      <c r="H21" s="152"/>
      <c r="I21" s="139">
        <f t="shared" si="5"/>
        <v>0</v>
      </c>
      <c r="J21" s="152"/>
      <c r="K21" s="140">
        <f t="shared" si="6"/>
        <v>0</v>
      </c>
      <c r="L21" s="29">
        <f t="shared" si="7"/>
        <v>0</v>
      </c>
      <c r="M21" s="23"/>
    </row>
    <row r="22" spans="1:13" ht="18" customHeight="1" thickBot="1">
      <c r="A22" s="426"/>
      <c r="B22" s="430"/>
      <c r="C22" s="431"/>
      <c r="D22" s="48"/>
      <c r="E22" s="49"/>
      <c r="F22" s="160"/>
      <c r="G22" s="146">
        <f t="shared" si="4"/>
        <v>0</v>
      </c>
      <c r="H22" s="160"/>
      <c r="I22" s="146">
        <f t="shared" si="5"/>
        <v>0</v>
      </c>
      <c r="J22" s="160"/>
      <c r="K22" s="147">
        <f t="shared" si="6"/>
        <v>0</v>
      </c>
      <c r="L22" s="32">
        <f t="shared" si="7"/>
        <v>0</v>
      </c>
      <c r="M22" s="23"/>
    </row>
    <row r="23" spans="1:13" ht="18" hidden="1" customHeight="1">
      <c r="A23" s="426"/>
      <c r="B23" s="430"/>
      <c r="C23" s="431"/>
      <c r="D23" s="182"/>
      <c r="E23" s="183"/>
      <c r="F23" s="175"/>
      <c r="G23" s="176">
        <f t="shared" si="4"/>
        <v>0</v>
      </c>
      <c r="H23" s="175"/>
      <c r="I23" s="176">
        <f t="shared" si="5"/>
        <v>0</v>
      </c>
      <c r="J23" s="175"/>
      <c r="K23" s="177">
        <f t="shared" si="6"/>
        <v>0</v>
      </c>
      <c r="L23" s="178">
        <f t="shared" si="7"/>
        <v>0</v>
      </c>
      <c r="M23" s="23"/>
    </row>
    <row r="24" spans="1:13" ht="18" hidden="1" customHeight="1">
      <c r="A24" s="426"/>
      <c r="B24" s="430"/>
      <c r="C24" s="431"/>
      <c r="D24" s="179"/>
      <c r="E24" s="180"/>
      <c r="F24" s="152"/>
      <c r="G24" s="139">
        <f t="shared" si="4"/>
        <v>0</v>
      </c>
      <c r="H24" s="152"/>
      <c r="I24" s="139">
        <f t="shared" si="5"/>
        <v>0</v>
      </c>
      <c r="J24" s="152"/>
      <c r="K24" s="140">
        <f t="shared" si="6"/>
        <v>0</v>
      </c>
      <c r="L24" s="29">
        <f t="shared" si="7"/>
        <v>0</v>
      </c>
      <c r="M24" s="23"/>
    </row>
    <row r="25" spans="1:13" ht="18" hidden="1" customHeight="1">
      <c r="A25" s="426"/>
      <c r="B25" s="430"/>
      <c r="C25" s="431"/>
      <c r="D25" s="179"/>
      <c r="E25" s="180"/>
      <c r="F25" s="152"/>
      <c r="G25" s="139">
        <f t="shared" si="4"/>
        <v>0</v>
      </c>
      <c r="H25" s="152"/>
      <c r="I25" s="139">
        <f t="shared" si="5"/>
        <v>0</v>
      </c>
      <c r="J25" s="152"/>
      <c r="K25" s="140">
        <f t="shared" si="6"/>
        <v>0</v>
      </c>
      <c r="L25" s="29">
        <f t="shared" si="7"/>
        <v>0</v>
      </c>
      <c r="M25" s="23"/>
    </row>
    <row r="26" spans="1:13" ht="18" hidden="1" customHeight="1">
      <c r="A26" s="426"/>
      <c r="B26" s="430"/>
      <c r="C26" s="431"/>
      <c r="D26" s="179"/>
      <c r="E26" s="180"/>
      <c r="F26" s="152"/>
      <c r="G26" s="139">
        <f t="shared" si="4"/>
        <v>0</v>
      </c>
      <c r="H26" s="152"/>
      <c r="I26" s="139">
        <f t="shared" si="5"/>
        <v>0</v>
      </c>
      <c r="J26" s="152"/>
      <c r="K26" s="140">
        <f t="shared" si="6"/>
        <v>0</v>
      </c>
      <c r="L26" s="29">
        <f t="shared" si="7"/>
        <v>0</v>
      </c>
      <c r="M26" s="23"/>
    </row>
    <row r="27" spans="1:13" ht="18" hidden="1" customHeight="1" thickBot="1">
      <c r="A27" s="426"/>
      <c r="B27" s="430"/>
      <c r="C27" s="431"/>
      <c r="D27" s="48"/>
      <c r="E27" s="49"/>
      <c r="F27" s="160"/>
      <c r="G27" s="146">
        <f t="shared" si="4"/>
        <v>0</v>
      </c>
      <c r="H27" s="160"/>
      <c r="I27" s="146">
        <f t="shared" si="5"/>
        <v>0</v>
      </c>
      <c r="J27" s="160"/>
      <c r="K27" s="147">
        <f t="shared" si="6"/>
        <v>0</v>
      </c>
      <c r="L27" s="32">
        <f t="shared" si="7"/>
        <v>0</v>
      </c>
      <c r="M27" s="23"/>
    </row>
    <row r="28" spans="1:13" ht="18" customHeight="1" thickBot="1">
      <c r="A28" s="427"/>
      <c r="B28" s="432"/>
      <c r="C28" s="433"/>
      <c r="D28" s="244" t="s">
        <v>128</v>
      </c>
      <c r="E28" s="74"/>
      <c r="F28" s="90"/>
      <c r="G28" s="75">
        <f>SUM(G18:G27)</f>
        <v>0</v>
      </c>
      <c r="H28" s="159"/>
      <c r="I28" s="75">
        <f>SUM(I18:I27)</f>
        <v>0</v>
      </c>
      <c r="J28" s="159"/>
      <c r="K28" s="76">
        <f>SUM(K18:K27)</f>
        <v>0</v>
      </c>
      <c r="L28" s="77">
        <f>SUM(G28,I28,K28)</f>
        <v>0</v>
      </c>
      <c r="M28" s="23"/>
    </row>
    <row r="29" spans="1:13" s="23" customFormat="1" ht="18" customHeight="1">
      <c r="A29" s="425" t="s">
        <v>219</v>
      </c>
      <c r="B29" s="427" t="s">
        <v>129</v>
      </c>
      <c r="C29" s="416" t="s">
        <v>6</v>
      </c>
      <c r="D29" s="78"/>
      <c r="E29" s="79"/>
      <c r="F29" s="144"/>
      <c r="G29" s="80">
        <f t="shared" ref="G29:G38" si="8">E29*F29</f>
        <v>0</v>
      </c>
      <c r="H29" s="144"/>
      <c r="I29" s="80">
        <f t="shared" ref="I29:I38" si="9">E29*H29</f>
        <v>0</v>
      </c>
      <c r="J29" s="144"/>
      <c r="K29" s="81">
        <f t="shared" ref="K29:K38" si="10">E29*J29</f>
        <v>0</v>
      </c>
      <c r="L29" s="82">
        <f t="shared" ref="L29:L39" si="11">SUM(G29,I29,K29)</f>
        <v>0</v>
      </c>
    </row>
    <row r="30" spans="1:13" s="23" customFormat="1" ht="18" customHeight="1">
      <c r="A30" s="426"/>
      <c r="B30" s="434"/>
      <c r="C30" s="416"/>
      <c r="D30" s="46"/>
      <c r="E30" s="47"/>
      <c r="F30" s="142"/>
      <c r="G30" s="27">
        <f t="shared" si="8"/>
        <v>0</v>
      </c>
      <c r="H30" s="142"/>
      <c r="I30" s="27">
        <f t="shared" si="9"/>
        <v>0</v>
      </c>
      <c r="J30" s="142"/>
      <c r="K30" s="28">
        <f t="shared" si="10"/>
        <v>0</v>
      </c>
      <c r="L30" s="29">
        <f t="shared" si="11"/>
        <v>0</v>
      </c>
    </row>
    <row r="31" spans="1:13" ht="18" customHeight="1">
      <c r="A31" s="426"/>
      <c r="B31" s="434"/>
      <c r="C31" s="416"/>
      <c r="D31" s="46"/>
      <c r="E31" s="47"/>
      <c r="F31" s="142"/>
      <c r="G31" s="27">
        <f t="shared" si="8"/>
        <v>0</v>
      </c>
      <c r="H31" s="142"/>
      <c r="I31" s="27">
        <f t="shared" si="9"/>
        <v>0</v>
      </c>
      <c r="J31" s="142"/>
      <c r="K31" s="28">
        <f t="shared" si="10"/>
        <v>0</v>
      </c>
      <c r="L31" s="29">
        <f t="shared" si="11"/>
        <v>0</v>
      </c>
      <c r="M31" s="23"/>
    </row>
    <row r="32" spans="1:13" ht="18" customHeight="1">
      <c r="A32" s="426"/>
      <c r="B32" s="434"/>
      <c r="C32" s="416"/>
      <c r="D32" s="46"/>
      <c r="E32" s="47"/>
      <c r="F32" s="142"/>
      <c r="G32" s="27">
        <f t="shared" si="8"/>
        <v>0</v>
      </c>
      <c r="H32" s="142"/>
      <c r="I32" s="27">
        <f t="shared" si="9"/>
        <v>0</v>
      </c>
      <c r="J32" s="142"/>
      <c r="K32" s="28">
        <f t="shared" si="10"/>
        <v>0</v>
      </c>
      <c r="L32" s="29">
        <f t="shared" si="11"/>
        <v>0</v>
      </c>
      <c r="M32" s="23"/>
    </row>
    <row r="33" spans="1:13" ht="18" customHeight="1" thickBot="1">
      <c r="A33" s="426"/>
      <c r="B33" s="434"/>
      <c r="C33" s="416"/>
      <c r="D33" s="48"/>
      <c r="E33" s="49"/>
      <c r="F33" s="158"/>
      <c r="G33" s="30">
        <f t="shared" si="8"/>
        <v>0</v>
      </c>
      <c r="H33" s="158"/>
      <c r="I33" s="30">
        <f t="shared" si="9"/>
        <v>0</v>
      </c>
      <c r="J33" s="158"/>
      <c r="K33" s="31">
        <f t="shared" si="10"/>
        <v>0</v>
      </c>
      <c r="L33" s="32">
        <f t="shared" si="11"/>
        <v>0</v>
      </c>
      <c r="M33" s="23"/>
    </row>
    <row r="34" spans="1:13" ht="18" hidden="1" customHeight="1">
      <c r="A34" s="426"/>
      <c r="B34" s="434"/>
      <c r="C34" s="416"/>
      <c r="D34" s="186"/>
      <c r="E34" s="187"/>
      <c r="F34" s="188"/>
      <c r="G34" s="80">
        <f t="shared" si="8"/>
        <v>0</v>
      </c>
      <c r="H34" s="144"/>
      <c r="I34" s="80">
        <f t="shared" si="9"/>
        <v>0</v>
      </c>
      <c r="J34" s="144"/>
      <c r="K34" s="81">
        <f t="shared" si="10"/>
        <v>0</v>
      </c>
      <c r="L34" s="82">
        <f t="shared" si="11"/>
        <v>0</v>
      </c>
      <c r="M34" s="23"/>
    </row>
    <row r="35" spans="1:13" ht="18" hidden="1" customHeight="1">
      <c r="A35" s="426"/>
      <c r="B35" s="434"/>
      <c r="C35" s="416"/>
      <c r="D35" s="179"/>
      <c r="E35" s="180"/>
      <c r="F35" s="185"/>
      <c r="G35" s="27">
        <f t="shared" si="8"/>
        <v>0</v>
      </c>
      <c r="H35" s="142"/>
      <c r="I35" s="27">
        <f t="shared" si="9"/>
        <v>0</v>
      </c>
      <c r="J35" s="142"/>
      <c r="K35" s="28">
        <f t="shared" si="10"/>
        <v>0</v>
      </c>
      <c r="L35" s="29">
        <f t="shared" si="11"/>
        <v>0</v>
      </c>
      <c r="M35" s="23"/>
    </row>
    <row r="36" spans="1:13" ht="18" hidden="1" customHeight="1">
      <c r="A36" s="426"/>
      <c r="B36" s="434"/>
      <c r="C36" s="416"/>
      <c r="D36" s="179"/>
      <c r="E36" s="180"/>
      <c r="F36" s="185"/>
      <c r="G36" s="27">
        <f t="shared" si="8"/>
        <v>0</v>
      </c>
      <c r="H36" s="142"/>
      <c r="I36" s="27">
        <f t="shared" si="9"/>
        <v>0</v>
      </c>
      <c r="J36" s="142"/>
      <c r="K36" s="28">
        <f t="shared" si="10"/>
        <v>0</v>
      </c>
      <c r="L36" s="29">
        <f t="shared" si="11"/>
        <v>0</v>
      </c>
      <c r="M36" s="23"/>
    </row>
    <row r="37" spans="1:13" ht="18" hidden="1" customHeight="1">
      <c r="A37" s="426"/>
      <c r="B37" s="434"/>
      <c r="C37" s="416"/>
      <c r="D37" s="179"/>
      <c r="E37" s="180"/>
      <c r="F37" s="185"/>
      <c r="G37" s="27">
        <f t="shared" si="8"/>
        <v>0</v>
      </c>
      <c r="H37" s="142"/>
      <c r="I37" s="27">
        <f t="shared" si="9"/>
        <v>0</v>
      </c>
      <c r="J37" s="142"/>
      <c r="K37" s="28">
        <f t="shared" si="10"/>
        <v>0</v>
      </c>
      <c r="L37" s="29">
        <f t="shared" si="11"/>
        <v>0</v>
      </c>
      <c r="M37" s="23"/>
    </row>
    <row r="38" spans="1:13" ht="18" hidden="1" customHeight="1" thickBot="1">
      <c r="A38" s="426"/>
      <c r="B38" s="434"/>
      <c r="C38" s="416"/>
      <c r="D38" s="48"/>
      <c r="E38" s="49"/>
      <c r="F38" s="158"/>
      <c r="G38" s="30">
        <f t="shared" si="8"/>
        <v>0</v>
      </c>
      <c r="H38" s="158"/>
      <c r="I38" s="30">
        <f t="shared" si="9"/>
        <v>0</v>
      </c>
      <c r="J38" s="158"/>
      <c r="K38" s="31">
        <f t="shared" si="10"/>
        <v>0</v>
      </c>
      <c r="L38" s="32">
        <f t="shared" si="11"/>
        <v>0</v>
      </c>
      <c r="M38" s="23"/>
    </row>
    <row r="39" spans="1:13" ht="18" customHeight="1" thickBot="1">
      <c r="A39" s="426"/>
      <c r="B39" s="434"/>
      <c r="C39" s="435"/>
      <c r="D39" s="245" t="s">
        <v>128</v>
      </c>
      <c r="E39" s="149"/>
      <c r="F39" s="159"/>
      <c r="G39" s="75">
        <f>SUM(G29:G38)</f>
        <v>0</v>
      </c>
      <c r="H39" s="159"/>
      <c r="I39" s="75">
        <f>SUM(I29:I38)</f>
        <v>0</v>
      </c>
      <c r="J39" s="159"/>
      <c r="K39" s="76">
        <f>SUM(K29:K38)</f>
        <v>0</v>
      </c>
      <c r="L39" s="77">
        <f t="shared" si="11"/>
        <v>0</v>
      </c>
      <c r="M39" s="23"/>
    </row>
    <row r="40" spans="1:13" s="23" customFormat="1" ht="18" customHeight="1">
      <c r="A40" s="426"/>
      <c r="B40" s="434"/>
      <c r="C40" s="414" t="s">
        <v>9</v>
      </c>
      <c r="D40" s="78"/>
      <c r="E40" s="79"/>
      <c r="F40" s="144"/>
      <c r="G40" s="80">
        <f t="shared" ref="G40:G49" si="12">E40*F40</f>
        <v>0</v>
      </c>
      <c r="H40" s="144"/>
      <c r="I40" s="80">
        <f t="shared" ref="I40:I49" si="13">E40*H40</f>
        <v>0</v>
      </c>
      <c r="J40" s="144"/>
      <c r="K40" s="81">
        <f t="shared" ref="K40:K49" si="14">E40*J40</f>
        <v>0</v>
      </c>
      <c r="L40" s="82">
        <f t="shared" si="3"/>
        <v>0</v>
      </c>
    </row>
    <row r="41" spans="1:13" s="23" customFormat="1" ht="18" customHeight="1">
      <c r="A41" s="426"/>
      <c r="B41" s="434"/>
      <c r="C41" s="416"/>
      <c r="D41" s="46"/>
      <c r="E41" s="47"/>
      <c r="F41" s="142"/>
      <c r="G41" s="27">
        <f t="shared" si="12"/>
        <v>0</v>
      </c>
      <c r="H41" s="142"/>
      <c r="I41" s="27">
        <f t="shared" si="13"/>
        <v>0</v>
      </c>
      <c r="J41" s="142"/>
      <c r="K41" s="28">
        <f t="shared" si="14"/>
        <v>0</v>
      </c>
      <c r="L41" s="29">
        <f t="shared" si="3"/>
        <v>0</v>
      </c>
    </row>
    <row r="42" spans="1:13" ht="18" customHeight="1">
      <c r="A42" s="426"/>
      <c r="B42" s="434"/>
      <c r="C42" s="416"/>
      <c r="D42" s="46"/>
      <c r="E42" s="47"/>
      <c r="F42" s="142"/>
      <c r="G42" s="27">
        <f t="shared" si="12"/>
        <v>0</v>
      </c>
      <c r="H42" s="142"/>
      <c r="I42" s="27">
        <f t="shared" si="13"/>
        <v>0</v>
      </c>
      <c r="J42" s="142"/>
      <c r="K42" s="28">
        <f t="shared" si="14"/>
        <v>0</v>
      </c>
      <c r="L42" s="29">
        <f t="shared" si="3"/>
        <v>0</v>
      </c>
      <c r="M42" s="23"/>
    </row>
    <row r="43" spans="1:13" ht="18" customHeight="1">
      <c r="A43" s="426"/>
      <c r="B43" s="434"/>
      <c r="C43" s="416"/>
      <c r="D43" s="46"/>
      <c r="E43" s="47"/>
      <c r="F43" s="142"/>
      <c r="G43" s="27">
        <f t="shared" si="12"/>
        <v>0</v>
      </c>
      <c r="H43" s="142"/>
      <c r="I43" s="27">
        <f t="shared" si="13"/>
        <v>0</v>
      </c>
      <c r="J43" s="142"/>
      <c r="K43" s="28">
        <f t="shared" si="14"/>
        <v>0</v>
      </c>
      <c r="L43" s="29">
        <f t="shared" si="3"/>
        <v>0</v>
      </c>
      <c r="M43" s="23"/>
    </row>
    <row r="44" spans="1:13" ht="18" customHeight="1" thickBot="1">
      <c r="A44" s="426"/>
      <c r="B44" s="434"/>
      <c r="C44" s="416"/>
      <c r="D44" s="48"/>
      <c r="E44" s="49"/>
      <c r="F44" s="158"/>
      <c r="G44" s="30">
        <f t="shared" si="12"/>
        <v>0</v>
      </c>
      <c r="H44" s="158"/>
      <c r="I44" s="30">
        <f t="shared" si="13"/>
        <v>0</v>
      </c>
      <c r="J44" s="158"/>
      <c r="K44" s="31">
        <f t="shared" si="14"/>
        <v>0</v>
      </c>
      <c r="L44" s="32">
        <f t="shared" si="3"/>
        <v>0</v>
      </c>
      <c r="M44" s="23"/>
    </row>
    <row r="45" spans="1:13" ht="18" hidden="1" customHeight="1">
      <c r="A45" s="426"/>
      <c r="B45" s="434"/>
      <c r="C45" s="416"/>
      <c r="D45" s="186"/>
      <c r="E45" s="187"/>
      <c r="F45" s="188"/>
      <c r="G45" s="80">
        <f t="shared" si="12"/>
        <v>0</v>
      </c>
      <c r="H45" s="144"/>
      <c r="I45" s="80">
        <f t="shared" si="13"/>
        <v>0</v>
      </c>
      <c r="J45" s="144"/>
      <c r="K45" s="81">
        <f t="shared" si="14"/>
        <v>0</v>
      </c>
      <c r="L45" s="82">
        <f t="shared" si="3"/>
        <v>0</v>
      </c>
      <c r="M45" s="23"/>
    </row>
    <row r="46" spans="1:13" ht="18" hidden="1" customHeight="1">
      <c r="A46" s="426"/>
      <c r="B46" s="434"/>
      <c r="C46" s="416"/>
      <c r="D46" s="179"/>
      <c r="E46" s="180"/>
      <c r="F46" s="185"/>
      <c r="G46" s="27">
        <f t="shared" si="12"/>
        <v>0</v>
      </c>
      <c r="H46" s="142"/>
      <c r="I46" s="27">
        <f t="shared" si="13"/>
        <v>0</v>
      </c>
      <c r="J46" s="142"/>
      <c r="K46" s="28">
        <f t="shared" si="14"/>
        <v>0</v>
      </c>
      <c r="L46" s="29">
        <f t="shared" si="3"/>
        <v>0</v>
      </c>
      <c r="M46" s="23"/>
    </row>
    <row r="47" spans="1:13" ht="18" hidden="1" customHeight="1">
      <c r="A47" s="426"/>
      <c r="B47" s="434"/>
      <c r="C47" s="416"/>
      <c r="D47" s="179"/>
      <c r="E47" s="180"/>
      <c r="F47" s="185"/>
      <c r="G47" s="27">
        <f t="shared" si="12"/>
        <v>0</v>
      </c>
      <c r="H47" s="142"/>
      <c r="I47" s="27">
        <f t="shared" si="13"/>
        <v>0</v>
      </c>
      <c r="J47" s="142"/>
      <c r="K47" s="28">
        <f t="shared" si="14"/>
        <v>0</v>
      </c>
      <c r="L47" s="29">
        <f t="shared" si="3"/>
        <v>0</v>
      </c>
      <c r="M47" s="23"/>
    </row>
    <row r="48" spans="1:13" ht="18" hidden="1" customHeight="1">
      <c r="A48" s="426"/>
      <c r="B48" s="434"/>
      <c r="C48" s="416"/>
      <c r="D48" s="179"/>
      <c r="E48" s="180"/>
      <c r="F48" s="185"/>
      <c r="G48" s="27">
        <f t="shared" si="12"/>
        <v>0</v>
      </c>
      <c r="H48" s="142"/>
      <c r="I48" s="27">
        <f t="shared" si="13"/>
        <v>0</v>
      </c>
      <c r="J48" s="142"/>
      <c r="K48" s="28">
        <f t="shared" si="14"/>
        <v>0</v>
      </c>
      <c r="L48" s="29">
        <f t="shared" si="3"/>
        <v>0</v>
      </c>
      <c r="M48" s="23"/>
    </row>
    <row r="49" spans="1:13" ht="18" hidden="1" customHeight="1" thickBot="1">
      <c r="A49" s="426"/>
      <c r="B49" s="434"/>
      <c r="C49" s="416"/>
      <c r="D49" s="48"/>
      <c r="E49" s="49"/>
      <c r="F49" s="158"/>
      <c r="G49" s="30">
        <f t="shared" si="12"/>
        <v>0</v>
      </c>
      <c r="H49" s="158"/>
      <c r="I49" s="30">
        <f t="shared" si="13"/>
        <v>0</v>
      </c>
      <c r="J49" s="158"/>
      <c r="K49" s="31">
        <f t="shared" si="14"/>
        <v>0</v>
      </c>
      <c r="L49" s="32">
        <f t="shared" si="3"/>
        <v>0</v>
      </c>
      <c r="M49" s="23"/>
    </row>
    <row r="50" spans="1:13" ht="18" customHeight="1" thickBot="1">
      <c r="A50" s="426"/>
      <c r="B50" s="434"/>
      <c r="C50" s="435"/>
      <c r="D50" s="245" t="s">
        <v>128</v>
      </c>
      <c r="E50" s="149"/>
      <c r="F50" s="159"/>
      <c r="G50" s="75">
        <f>SUM(G40:G49)</f>
        <v>0</v>
      </c>
      <c r="H50" s="159"/>
      <c r="I50" s="75">
        <f>SUM(I40:I49)</f>
        <v>0</v>
      </c>
      <c r="J50" s="159"/>
      <c r="K50" s="76">
        <f>SUM(K40:K49)</f>
        <v>0</v>
      </c>
      <c r="L50" s="77">
        <f t="shared" si="3"/>
        <v>0</v>
      </c>
      <c r="M50" s="23"/>
    </row>
    <row r="51" spans="1:13" s="23" customFormat="1" ht="18" customHeight="1">
      <c r="A51" s="426"/>
      <c r="B51" s="434"/>
      <c r="C51" s="414" t="s">
        <v>7</v>
      </c>
      <c r="D51" s="78"/>
      <c r="E51" s="79"/>
      <c r="F51" s="144"/>
      <c r="G51" s="80">
        <f t="shared" ref="G51:G60" si="15">E51*F51</f>
        <v>0</v>
      </c>
      <c r="H51" s="144"/>
      <c r="I51" s="80">
        <f t="shared" ref="I51:I60" si="16">E51*H51</f>
        <v>0</v>
      </c>
      <c r="J51" s="144"/>
      <c r="K51" s="81">
        <f t="shared" ref="K51:K60" si="17">E51*J51</f>
        <v>0</v>
      </c>
      <c r="L51" s="82">
        <f t="shared" si="3"/>
        <v>0</v>
      </c>
    </row>
    <row r="52" spans="1:13" s="23" customFormat="1" ht="18" customHeight="1">
      <c r="A52" s="426"/>
      <c r="B52" s="434"/>
      <c r="C52" s="416"/>
      <c r="D52" s="46"/>
      <c r="E52" s="47"/>
      <c r="F52" s="142"/>
      <c r="G52" s="27">
        <f t="shared" si="15"/>
        <v>0</v>
      </c>
      <c r="H52" s="142"/>
      <c r="I52" s="27">
        <f t="shared" si="16"/>
        <v>0</v>
      </c>
      <c r="J52" s="142"/>
      <c r="K52" s="28">
        <f t="shared" si="17"/>
        <v>0</v>
      </c>
      <c r="L52" s="29">
        <f t="shared" si="3"/>
        <v>0</v>
      </c>
    </row>
    <row r="53" spans="1:13" ht="18" customHeight="1">
      <c r="A53" s="426"/>
      <c r="B53" s="434"/>
      <c r="C53" s="416"/>
      <c r="D53" s="46"/>
      <c r="E53" s="47"/>
      <c r="F53" s="142"/>
      <c r="G53" s="27">
        <f t="shared" si="15"/>
        <v>0</v>
      </c>
      <c r="H53" s="142"/>
      <c r="I53" s="27">
        <f t="shared" si="16"/>
        <v>0</v>
      </c>
      <c r="J53" s="142"/>
      <c r="K53" s="28">
        <f t="shared" si="17"/>
        <v>0</v>
      </c>
      <c r="L53" s="29">
        <f t="shared" si="3"/>
        <v>0</v>
      </c>
      <c r="M53" s="23"/>
    </row>
    <row r="54" spans="1:13" ht="18" customHeight="1">
      <c r="A54" s="426"/>
      <c r="B54" s="434"/>
      <c r="C54" s="416"/>
      <c r="D54" s="46"/>
      <c r="E54" s="47"/>
      <c r="F54" s="142"/>
      <c r="G54" s="27">
        <f t="shared" si="15"/>
        <v>0</v>
      </c>
      <c r="H54" s="142"/>
      <c r="I54" s="27">
        <f t="shared" si="16"/>
        <v>0</v>
      </c>
      <c r="J54" s="142"/>
      <c r="K54" s="28">
        <f t="shared" si="17"/>
        <v>0</v>
      </c>
      <c r="L54" s="29">
        <f t="shared" si="3"/>
        <v>0</v>
      </c>
      <c r="M54" s="23"/>
    </row>
    <row r="55" spans="1:13" ht="18" customHeight="1" thickBot="1">
      <c r="A55" s="426"/>
      <c r="B55" s="434"/>
      <c r="C55" s="416"/>
      <c r="D55" s="48"/>
      <c r="E55" s="49"/>
      <c r="F55" s="158"/>
      <c r="G55" s="30">
        <f t="shared" si="15"/>
        <v>0</v>
      </c>
      <c r="H55" s="158"/>
      <c r="I55" s="30">
        <f t="shared" si="16"/>
        <v>0</v>
      </c>
      <c r="J55" s="158"/>
      <c r="K55" s="31">
        <f t="shared" si="17"/>
        <v>0</v>
      </c>
      <c r="L55" s="32">
        <f t="shared" si="3"/>
        <v>0</v>
      </c>
      <c r="M55" s="23"/>
    </row>
    <row r="56" spans="1:13" ht="18" hidden="1" customHeight="1">
      <c r="A56" s="426"/>
      <c r="B56" s="434"/>
      <c r="C56" s="416"/>
      <c r="D56" s="186"/>
      <c r="E56" s="187"/>
      <c r="F56" s="188"/>
      <c r="G56" s="80">
        <f t="shared" si="15"/>
        <v>0</v>
      </c>
      <c r="H56" s="144"/>
      <c r="I56" s="80">
        <f t="shared" si="16"/>
        <v>0</v>
      </c>
      <c r="J56" s="144"/>
      <c r="K56" s="81">
        <f t="shared" si="17"/>
        <v>0</v>
      </c>
      <c r="L56" s="82">
        <f t="shared" si="3"/>
        <v>0</v>
      </c>
      <c r="M56" s="23"/>
    </row>
    <row r="57" spans="1:13" ht="18" hidden="1" customHeight="1">
      <c r="A57" s="426"/>
      <c r="B57" s="434"/>
      <c r="C57" s="416"/>
      <c r="D57" s="179"/>
      <c r="E57" s="180"/>
      <c r="F57" s="185"/>
      <c r="G57" s="27">
        <f t="shared" si="15"/>
        <v>0</v>
      </c>
      <c r="H57" s="142"/>
      <c r="I57" s="27">
        <f t="shared" si="16"/>
        <v>0</v>
      </c>
      <c r="J57" s="142"/>
      <c r="K57" s="28">
        <f t="shared" si="17"/>
        <v>0</v>
      </c>
      <c r="L57" s="29">
        <f t="shared" si="3"/>
        <v>0</v>
      </c>
      <c r="M57" s="23"/>
    </row>
    <row r="58" spans="1:13" ht="18" hidden="1" customHeight="1">
      <c r="A58" s="426"/>
      <c r="B58" s="434"/>
      <c r="C58" s="416"/>
      <c r="D58" s="179"/>
      <c r="E58" s="180"/>
      <c r="F58" s="185"/>
      <c r="G58" s="27">
        <f t="shared" si="15"/>
        <v>0</v>
      </c>
      <c r="H58" s="142"/>
      <c r="I58" s="27">
        <f t="shared" si="16"/>
        <v>0</v>
      </c>
      <c r="J58" s="142"/>
      <c r="K58" s="28">
        <f t="shared" si="17"/>
        <v>0</v>
      </c>
      <c r="L58" s="29">
        <f t="shared" si="3"/>
        <v>0</v>
      </c>
      <c r="M58" s="23"/>
    </row>
    <row r="59" spans="1:13" ht="18" hidden="1" customHeight="1">
      <c r="A59" s="426"/>
      <c r="B59" s="434"/>
      <c r="C59" s="416"/>
      <c r="D59" s="179"/>
      <c r="E59" s="180"/>
      <c r="F59" s="185"/>
      <c r="G59" s="27">
        <f t="shared" si="15"/>
        <v>0</v>
      </c>
      <c r="H59" s="142"/>
      <c r="I59" s="27">
        <f t="shared" si="16"/>
        <v>0</v>
      </c>
      <c r="J59" s="142"/>
      <c r="K59" s="28">
        <f t="shared" si="17"/>
        <v>0</v>
      </c>
      <c r="L59" s="29">
        <f t="shared" si="3"/>
        <v>0</v>
      </c>
      <c r="M59" s="23"/>
    </row>
    <row r="60" spans="1:13" ht="18" hidden="1" customHeight="1" thickBot="1">
      <c r="A60" s="426"/>
      <c r="B60" s="434"/>
      <c r="C60" s="416"/>
      <c r="D60" s="48"/>
      <c r="E60" s="49"/>
      <c r="F60" s="158"/>
      <c r="G60" s="30">
        <f t="shared" si="15"/>
        <v>0</v>
      </c>
      <c r="H60" s="158"/>
      <c r="I60" s="30">
        <f t="shared" si="16"/>
        <v>0</v>
      </c>
      <c r="J60" s="158"/>
      <c r="K60" s="31">
        <f t="shared" si="17"/>
        <v>0</v>
      </c>
      <c r="L60" s="32">
        <f t="shared" si="3"/>
        <v>0</v>
      </c>
      <c r="M60" s="23"/>
    </row>
    <row r="61" spans="1:13" ht="18" customHeight="1" thickBot="1">
      <c r="A61" s="426"/>
      <c r="B61" s="434"/>
      <c r="C61" s="435"/>
      <c r="D61" s="244" t="s">
        <v>128</v>
      </c>
      <c r="E61" s="74"/>
      <c r="F61" s="159"/>
      <c r="G61" s="75">
        <f>SUM(G51:G60)</f>
        <v>0</v>
      </c>
      <c r="H61" s="159"/>
      <c r="I61" s="75">
        <f>SUM(I51:I60)</f>
        <v>0</v>
      </c>
      <c r="J61" s="159"/>
      <c r="K61" s="76">
        <f>SUM(K51:K60)</f>
        <v>0</v>
      </c>
      <c r="L61" s="77">
        <f t="shared" si="3"/>
        <v>0</v>
      </c>
      <c r="M61" s="23"/>
    </row>
    <row r="62" spans="1:13" s="23" customFormat="1" ht="18" customHeight="1">
      <c r="A62" s="426"/>
      <c r="B62" s="425" t="s">
        <v>83</v>
      </c>
      <c r="C62" s="414" t="s">
        <v>6</v>
      </c>
      <c r="D62" s="78"/>
      <c r="E62" s="79"/>
      <c r="F62" s="144"/>
      <c r="G62" s="80">
        <f t="shared" ref="G62:G71" si="18">E62*F62</f>
        <v>0</v>
      </c>
      <c r="H62" s="144"/>
      <c r="I62" s="80">
        <f t="shared" ref="I62:I71" si="19">E62*H62</f>
        <v>0</v>
      </c>
      <c r="J62" s="144"/>
      <c r="K62" s="81">
        <f t="shared" ref="K62:K71" si="20">E62*J62</f>
        <v>0</v>
      </c>
      <c r="L62" s="82">
        <f t="shared" si="3"/>
        <v>0</v>
      </c>
    </row>
    <row r="63" spans="1:13" s="23" customFormat="1" ht="18" customHeight="1">
      <c r="A63" s="426"/>
      <c r="B63" s="426"/>
      <c r="C63" s="416"/>
      <c r="D63" s="46"/>
      <c r="E63" s="47"/>
      <c r="F63" s="142"/>
      <c r="G63" s="27">
        <f t="shared" si="18"/>
        <v>0</v>
      </c>
      <c r="H63" s="142"/>
      <c r="I63" s="27">
        <f t="shared" si="19"/>
        <v>0</v>
      </c>
      <c r="J63" s="142"/>
      <c r="K63" s="28">
        <f t="shared" si="20"/>
        <v>0</v>
      </c>
      <c r="L63" s="29">
        <f t="shared" si="3"/>
        <v>0</v>
      </c>
    </row>
    <row r="64" spans="1:13" ht="18" customHeight="1">
      <c r="A64" s="426"/>
      <c r="B64" s="426"/>
      <c r="C64" s="416"/>
      <c r="D64" s="46"/>
      <c r="E64" s="47"/>
      <c r="F64" s="142"/>
      <c r="G64" s="27">
        <f t="shared" si="18"/>
        <v>0</v>
      </c>
      <c r="H64" s="142"/>
      <c r="I64" s="27">
        <f t="shared" si="19"/>
        <v>0</v>
      </c>
      <c r="J64" s="142"/>
      <c r="K64" s="28">
        <f t="shared" si="20"/>
        <v>0</v>
      </c>
      <c r="L64" s="29">
        <f t="shared" si="3"/>
        <v>0</v>
      </c>
      <c r="M64" s="23"/>
    </row>
    <row r="65" spans="1:13" ht="18" customHeight="1">
      <c r="A65" s="426"/>
      <c r="B65" s="426"/>
      <c r="C65" s="416"/>
      <c r="D65" s="46"/>
      <c r="E65" s="47"/>
      <c r="F65" s="142"/>
      <c r="G65" s="27">
        <f t="shared" si="18"/>
        <v>0</v>
      </c>
      <c r="H65" s="142"/>
      <c r="I65" s="27">
        <f t="shared" si="19"/>
        <v>0</v>
      </c>
      <c r="J65" s="142"/>
      <c r="K65" s="28">
        <f t="shared" si="20"/>
        <v>0</v>
      </c>
      <c r="L65" s="29">
        <f t="shared" si="3"/>
        <v>0</v>
      </c>
      <c r="M65" s="23"/>
    </row>
    <row r="66" spans="1:13" ht="18" customHeight="1" thickBot="1">
      <c r="A66" s="426"/>
      <c r="B66" s="426"/>
      <c r="C66" s="416"/>
      <c r="D66" s="48"/>
      <c r="E66" s="49"/>
      <c r="F66" s="158"/>
      <c r="G66" s="30">
        <f t="shared" si="18"/>
        <v>0</v>
      </c>
      <c r="H66" s="158"/>
      <c r="I66" s="30">
        <f t="shared" si="19"/>
        <v>0</v>
      </c>
      <c r="J66" s="158"/>
      <c r="K66" s="31">
        <f t="shared" si="20"/>
        <v>0</v>
      </c>
      <c r="L66" s="32">
        <f t="shared" si="3"/>
        <v>0</v>
      </c>
      <c r="M66" s="23"/>
    </row>
    <row r="67" spans="1:13" ht="18" hidden="1" customHeight="1">
      <c r="A67" s="426"/>
      <c r="B67" s="426"/>
      <c r="C67" s="416"/>
      <c r="D67" s="186"/>
      <c r="E67" s="187"/>
      <c r="F67" s="188"/>
      <c r="G67" s="80">
        <f t="shared" si="18"/>
        <v>0</v>
      </c>
      <c r="H67" s="144"/>
      <c r="I67" s="80">
        <f t="shared" si="19"/>
        <v>0</v>
      </c>
      <c r="J67" s="144"/>
      <c r="K67" s="81">
        <f t="shared" si="20"/>
        <v>0</v>
      </c>
      <c r="L67" s="82">
        <f t="shared" si="3"/>
        <v>0</v>
      </c>
      <c r="M67" s="23"/>
    </row>
    <row r="68" spans="1:13" ht="18" hidden="1" customHeight="1">
      <c r="A68" s="426"/>
      <c r="B68" s="426"/>
      <c r="C68" s="416"/>
      <c r="D68" s="179"/>
      <c r="E68" s="180"/>
      <c r="F68" s="185"/>
      <c r="G68" s="27">
        <f t="shared" si="18"/>
        <v>0</v>
      </c>
      <c r="H68" s="142"/>
      <c r="I68" s="27">
        <f t="shared" si="19"/>
        <v>0</v>
      </c>
      <c r="J68" s="142"/>
      <c r="K68" s="28">
        <f t="shared" si="20"/>
        <v>0</v>
      </c>
      <c r="L68" s="29">
        <f t="shared" si="3"/>
        <v>0</v>
      </c>
      <c r="M68" s="23"/>
    </row>
    <row r="69" spans="1:13" ht="18" hidden="1" customHeight="1">
      <c r="A69" s="426"/>
      <c r="B69" s="426"/>
      <c r="C69" s="416"/>
      <c r="D69" s="179"/>
      <c r="E69" s="180"/>
      <c r="F69" s="185"/>
      <c r="G69" s="27">
        <f t="shared" si="18"/>
        <v>0</v>
      </c>
      <c r="H69" s="142"/>
      <c r="I69" s="27">
        <f t="shared" si="19"/>
        <v>0</v>
      </c>
      <c r="J69" s="142"/>
      <c r="K69" s="28">
        <f t="shared" si="20"/>
        <v>0</v>
      </c>
      <c r="L69" s="29">
        <f t="shared" si="3"/>
        <v>0</v>
      </c>
      <c r="M69" s="23"/>
    </row>
    <row r="70" spans="1:13" ht="18" hidden="1" customHeight="1">
      <c r="A70" s="426"/>
      <c r="B70" s="426"/>
      <c r="C70" s="416"/>
      <c r="D70" s="179"/>
      <c r="E70" s="180"/>
      <c r="F70" s="185"/>
      <c r="G70" s="27">
        <f t="shared" si="18"/>
        <v>0</v>
      </c>
      <c r="H70" s="142"/>
      <c r="I70" s="27">
        <f t="shared" si="19"/>
        <v>0</v>
      </c>
      <c r="J70" s="142"/>
      <c r="K70" s="28">
        <f t="shared" si="20"/>
        <v>0</v>
      </c>
      <c r="L70" s="29">
        <f t="shared" si="3"/>
        <v>0</v>
      </c>
      <c r="M70" s="23"/>
    </row>
    <row r="71" spans="1:13" ht="18" hidden="1" customHeight="1" thickBot="1">
      <c r="A71" s="426"/>
      <c r="B71" s="426"/>
      <c r="C71" s="416"/>
      <c r="D71" s="48"/>
      <c r="E71" s="49"/>
      <c r="F71" s="158"/>
      <c r="G71" s="30">
        <f t="shared" si="18"/>
        <v>0</v>
      </c>
      <c r="H71" s="158"/>
      <c r="I71" s="30">
        <f t="shared" si="19"/>
        <v>0</v>
      </c>
      <c r="J71" s="158"/>
      <c r="K71" s="31">
        <f t="shared" si="20"/>
        <v>0</v>
      </c>
      <c r="L71" s="32">
        <f t="shared" si="3"/>
        <v>0</v>
      </c>
      <c r="M71" s="23"/>
    </row>
    <row r="72" spans="1:13" ht="18" customHeight="1" thickBot="1">
      <c r="A72" s="426"/>
      <c r="B72" s="426"/>
      <c r="C72" s="435"/>
      <c r="D72" s="244" t="s">
        <v>128</v>
      </c>
      <c r="E72" s="74"/>
      <c r="F72" s="159"/>
      <c r="G72" s="75">
        <f>SUM(G62:G71)</f>
        <v>0</v>
      </c>
      <c r="H72" s="159"/>
      <c r="I72" s="75">
        <f>SUM(I62:I71)</f>
        <v>0</v>
      </c>
      <c r="J72" s="159"/>
      <c r="K72" s="76">
        <f>SUM(K62:K71)</f>
        <v>0</v>
      </c>
      <c r="L72" s="77">
        <f t="shared" si="3"/>
        <v>0</v>
      </c>
      <c r="M72" s="23"/>
    </row>
    <row r="73" spans="1:13" s="23" customFormat="1" ht="18" customHeight="1">
      <c r="A73" s="426"/>
      <c r="B73" s="426"/>
      <c r="C73" s="414" t="s">
        <v>9</v>
      </c>
      <c r="D73" s="78"/>
      <c r="E73" s="79"/>
      <c r="F73" s="144"/>
      <c r="G73" s="80">
        <f t="shared" ref="G73:G82" si="21">E73*F73</f>
        <v>0</v>
      </c>
      <c r="H73" s="144"/>
      <c r="I73" s="80">
        <f t="shared" ref="I73:I81" si="22">E73*H73</f>
        <v>0</v>
      </c>
      <c r="J73" s="144"/>
      <c r="K73" s="81">
        <f t="shared" ref="K73:K82" si="23">E73*J73</f>
        <v>0</v>
      </c>
      <c r="L73" s="82">
        <f t="shared" si="3"/>
        <v>0</v>
      </c>
    </row>
    <row r="74" spans="1:13" s="23" customFormat="1" ht="18" customHeight="1">
      <c r="A74" s="426"/>
      <c r="B74" s="426"/>
      <c r="C74" s="416"/>
      <c r="D74" s="46"/>
      <c r="E74" s="47"/>
      <c r="F74" s="142"/>
      <c r="G74" s="27">
        <f t="shared" si="21"/>
        <v>0</v>
      </c>
      <c r="H74" s="142"/>
      <c r="I74" s="27">
        <f t="shared" si="22"/>
        <v>0</v>
      </c>
      <c r="J74" s="142"/>
      <c r="K74" s="28">
        <f t="shared" si="23"/>
        <v>0</v>
      </c>
      <c r="L74" s="29">
        <f t="shared" si="3"/>
        <v>0</v>
      </c>
    </row>
    <row r="75" spans="1:13" ht="18" customHeight="1">
      <c r="A75" s="426"/>
      <c r="B75" s="426"/>
      <c r="C75" s="416"/>
      <c r="D75" s="46"/>
      <c r="E75" s="47"/>
      <c r="F75" s="142"/>
      <c r="G75" s="27">
        <f t="shared" si="21"/>
        <v>0</v>
      </c>
      <c r="H75" s="142"/>
      <c r="I75" s="27">
        <f t="shared" si="22"/>
        <v>0</v>
      </c>
      <c r="J75" s="142"/>
      <c r="K75" s="28">
        <f t="shared" si="23"/>
        <v>0</v>
      </c>
      <c r="L75" s="29">
        <f t="shared" si="3"/>
        <v>0</v>
      </c>
      <c r="M75" s="23"/>
    </row>
    <row r="76" spans="1:13" ht="18" customHeight="1">
      <c r="A76" s="426"/>
      <c r="B76" s="426"/>
      <c r="C76" s="416"/>
      <c r="D76" s="46"/>
      <c r="E76" s="47"/>
      <c r="F76" s="142"/>
      <c r="G76" s="27">
        <f t="shared" si="21"/>
        <v>0</v>
      </c>
      <c r="H76" s="142"/>
      <c r="I76" s="27">
        <f t="shared" si="22"/>
        <v>0</v>
      </c>
      <c r="J76" s="142"/>
      <c r="K76" s="28">
        <f t="shared" si="23"/>
        <v>0</v>
      </c>
      <c r="L76" s="29">
        <f t="shared" si="3"/>
        <v>0</v>
      </c>
      <c r="M76" s="23"/>
    </row>
    <row r="77" spans="1:13" ht="18" customHeight="1" thickBot="1">
      <c r="A77" s="426"/>
      <c r="B77" s="426"/>
      <c r="C77" s="416"/>
      <c r="D77" s="48"/>
      <c r="E77" s="49"/>
      <c r="F77" s="158"/>
      <c r="G77" s="30">
        <f t="shared" si="21"/>
        <v>0</v>
      </c>
      <c r="H77" s="158"/>
      <c r="I77" s="30">
        <f t="shared" si="22"/>
        <v>0</v>
      </c>
      <c r="J77" s="158"/>
      <c r="K77" s="31">
        <f t="shared" si="23"/>
        <v>0</v>
      </c>
      <c r="L77" s="32">
        <f t="shared" si="3"/>
        <v>0</v>
      </c>
      <c r="M77" s="23"/>
    </row>
    <row r="78" spans="1:13" ht="18" hidden="1" customHeight="1">
      <c r="A78" s="426"/>
      <c r="B78" s="426"/>
      <c r="C78" s="416"/>
      <c r="D78" s="186"/>
      <c r="E78" s="187"/>
      <c r="F78" s="144"/>
      <c r="G78" s="80">
        <f t="shared" si="21"/>
        <v>0</v>
      </c>
      <c r="H78" s="144"/>
      <c r="I78" s="80">
        <f t="shared" si="22"/>
        <v>0</v>
      </c>
      <c r="J78" s="144"/>
      <c r="K78" s="81">
        <f t="shared" si="23"/>
        <v>0</v>
      </c>
      <c r="L78" s="82">
        <f t="shared" si="3"/>
        <v>0</v>
      </c>
      <c r="M78" s="23"/>
    </row>
    <row r="79" spans="1:13" ht="18" hidden="1" customHeight="1">
      <c r="A79" s="426"/>
      <c r="B79" s="426"/>
      <c r="C79" s="416"/>
      <c r="D79" s="179"/>
      <c r="E79" s="180"/>
      <c r="F79" s="142"/>
      <c r="G79" s="27">
        <f t="shared" si="21"/>
        <v>0</v>
      </c>
      <c r="H79" s="142"/>
      <c r="I79" s="27">
        <f t="shared" si="22"/>
        <v>0</v>
      </c>
      <c r="J79" s="142"/>
      <c r="K79" s="28">
        <f t="shared" si="23"/>
        <v>0</v>
      </c>
      <c r="L79" s="29">
        <f t="shared" si="3"/>
        <v>0</v>
      </c>
      <c r="M79" s="23"/>
    </row>
    <row r="80" spans="1:13" ht="18" hidden="1" customHeight="1">
      <c r="A80" s="426"/>
      <c r="B80" s="426"/>
      <c r="C80" s="416"/>
      <c r="D80" s="179"/>
      <c r="E80" s="180"/>
      <c r="F80" s="142"/>
      <c r="G80" s="27">
        <f t="shared" si="21"/>
        <v>0</v>
      </c>
      <c r="H80" s="142"/>
      <c r="I80" s="27">
        <f t="shared" si="22"/>
        <v>0</v>
      </c>
      <c r="J80" s="142"/>
      <c r="K80" s="28">
        <f t="shared" si="23"/>
        <v>0</v>
      </c>
      <c r="L80" s="29">
        <f t="shared" si="3"/>
        <v>0</v>
      </c>
      <c r="M80" s="23"/>
    </row>
    <row r="81" spans="1:13" ht="18" hidden="1" customHeight="1">
      <c r="A81" s="426"/>
      <c r="B81" s="426"/>
      <c r="C81" s="416"/>
      <c r="D81" s="179"/>
      <c r="E81" s="180"/>
      <c r="F81" s="142"/>
      <c r="G81" s="27">
        <f t="shared" si="21"/>
        <v>0</v>
      </c>
      <c r="H81" s="142"/>
      <c r="I81" s="27">
        <f t="shared" si="22"/>
        <v>0</v>
      </c>
      <c r="J81" s="142"/>
      <c r="K81" s="28">
        <f t="shared" si="23"/>
        <v>0</v>
      </c>
      <c r="L81" s="29">
        <f t="shared" si="3"/>
        <v>0</v>
      </c>
      <c r="M81" s="23"/>
    </row>
    <row r="82" spans="1:13" ht="18" hidden="1" customHeight="1" thickBot="1">
      <c r="A82" s="426"/>
      <c r="B82" s="426"/>
      <c r="C82" s="416"/>
      <c r="D82" s="48"/>
      <c r="E82" s="49"/>
      <c r="F82" s="158"/>
      <c r="G82" s="30">
        <f t="shared" si="21"/>
        <v>0</v>
      </c>
      <c r="H82" s="158"/>
      <c r="I82" s="30">
        <f>E82*H82</f>
        <v>0</v>
      </c>
      <c r="J82" s="158"/>
      <c r="K82" s="31">
        <f t="shared" si="23"/>
        <v>0</v>
      </c>
      <c r="L82" s="32">
        <f t="shared" si="3"/>
        <v>0</v>
      </c>
      <c r="M82" s="23"/>
    </row>
    <row r="83" spans="1:13" ht="18" customHeight="1" thickBot="1">
      <c r="A83" s="426"/>
      <c r="B83" s="426"/>
      <c r="C83" s="435"/>
      <c r="D83" s="244" t="s">
        <v>128</v>
      </c>
      <c r="E83" s="74"/>
      <c r="F83" s="159"/>
      <c r="G83" s="75">
        <f>SUM(G73:G82)</f>
        <v>0</v>
      </c>
      <c r="H83" s="159"/>
      <c r="I83" s="75">
        <f>SUM(I73:I82)</f>
        <v>0</v>
      </c>
      <c r="J83" s="159"/>
      <c r="K83" s="76">
        <f>SUM(K73:K82)</f>
        <v>0</v>
      </c>
      <c r="L83" s="77">
        <f t="shared" si="3"/>
        <v>0</v>
      </c>
      <c r="M83" s="23"/>
    </row>
    <row r="84" spans="1:13" s="23" customFormat="1" ht="18" customHeight="1">
      <c r="A84" s="426"/>
      <c r="B84" s="426"/>
      <c r="C84" s="414" t="s">
        <v>7</v>
      </c>
      <c r="D84" s="143"/>
      <c r="E84" s="79"/>
      <c r="F84" s="144"/>
      <c r="G84" s="80">
        <f t="shared" ref="G84:G93" si="24">E84*F84</f>
        <v>0</v>
      </c>
      <c r="H84" s="144"/>
      <c r="I84" s="80">
        <f t="shared" ref="I84:I92" si="25">E84*H84</f>
        <v>0</v>
      </c>
      <c r="J84" s="144"/>
      <c r="K84" s="81">
        <f t="shared" ref="K84:K93" si="26">E84*J84</f>
        <v>0</v>
      </c>
      <c r="L84" s="82">
        <f t="shared" si="3"/>
        <v>0</v>
      </c>
    </row>
    <row r="85" spans="1:13" s="23" customFormat="1" ht="18" customHeight="1">
      <c r="A85" s="426"/>
      <c r="B85" s="426"/>
      <c r="C85" s="416"/>
      <c r="D85" s="145"/>
      <c r="E85" s="47"/>
      <c r="F85" s="142"/>
      <c r="G85" s="27">
        <f t="shared" si="24"/>
        <v>0</v>
      </c>
      <c r="H85" s="142"/>
      <c r="I85" s="27">
        <f t="shared" si="25"/>
        <v>0</v>
      </c>
      <c r="J85" s="142"/>
      <c r="K85" s="28">
        <f t="shared" si="26"/>
        <v>0</v>
      </c>
      <c r="L85" s="29">
        <f t="shared" si="3"/>
        <v>0</v>
      </c>
    </row>
    <row r="86" spans="1:13" ht="18" customHeight="1">
      <c r="A86" s="426"/>
      <c r="B86" s="426"/>
      <c r="C86" s="416"/>
      <c r="D86" s="46"/>
      <c r="E86" s="47"/>
      <c r="F86" s="142"/>
      <c r="G86" s="27">
        <f t="shared" si="24"/>
        <v>0</v>
      </c>
      <c r="H86" s="142"/>
      <c r="I86" s="27">
        <f t="shared" si="25"/>
        <v>0</v>
      </c>
      <c r="J86" s="142"/>
      <c r="K86" s="28">
        <f t="shared" si="26"/>
        <v>0</v>
      </c>
      <c r="L86" s="29">
        <f t="shared" si="3"/>
        <v>0</v>
      </c>
      <c r="M86" s="23"/>
    </row>
    <row r="87" spans="1:13" ht="18" customHeight="1">
      <c r="A87" s="426"/>
      <c r="B87" s="426"/>
      <c r="C87" s="416"/>
      <c r="D87" s="46"/>
      <c r="E87" s="47"/>
      <c r="F87" s="142"/>
      <c r="G87" s="27">
        <f t="shared" si="24"/>
        <v>0</v>
      </c>
      <c r="H87" s="142"/>
      <c r="I87" s="27">
        <f t="shared" si="25"/>
        <v>0</v>
      </c>
      <c r="J87" s="142"/>
      <c r="K87" s="28">
        <f t="shared" si="26"/>
        <v>0</v>
      </c>
      <c r="L87" s="29">
        <f t="shared" si="3"/>
        <v>0</v>
      </c>
      <c r="M87" s="23"/>
    </row>
    <row r="88" spans="1:13" ht="18" customHeight="1" thickBot="1">
      <c r="A88" s="426"/>
      <c r="B88" s="426"/>
      <c r="C88" s="416"/>
      <c r="D88" s="48"/>
      <c r="E88" s="49"/>
      <c r="F88" s="158"/>
      <c r="G88" s="30">
        <f t="shared" si="24"/>
        <v>0</v>
      </c>
      <c r="H88" s="158"/>
      <c r="I88" s="30">
        <f t="shared" si="25"/>
        <v>0</v>
      </c>
      <c r="J88" s="158"/>
      <c r="K88" s="31">
        <f t="shared" si="26"/>
        <v>0</v>
      </c>
      <c r="L88" s="32">
        <f t="shared" si="3"/>
        <v>0</v>
      </c>
      <c r="M88" s="23"/>
    </row>
    <row r="89" spans="1:13" ht="18" hidden="1" customHeight="1">
      <c r="A89" s="426"/>
      <c r="B89" s="426"/>
      <c r="C89" s="416"/>
      <c r="D89" s="186"/>
      <c r="E89" s="187"/>
      <c r="F89" s="188"/>
      <c r="G89" s="80">
        <f t="shared" si="24"/>
        <v>0</v>
      </c>
      <c r="H89" s="144"/>
      <c r="I89" s="80">
        <f t="shared" si="25"/>
        <v>0</v>
      </c>
      <c r="J89" s="144"/>
      <c r="K89" s="81">
        <f t="shared" si="26"/>
        <v>0</v>
      </c>
      <c r="L89" s="82">
        <f t="shared" si="3"/>
        <v>0</v>
      </c>
      <c r="M89" s="23"/>
    </row>
    <row r="90" spans="1:13" ht="18" hidden="1" customHeight="1">
      <c r="A90" s="426"/>
      <c r="B90" s="426"/>
      <c r="C90" s="416"/>
      <c r="D90" s="179"/>
      <c r="E90" s="180"/>
      <c r="F90" s="185"/>
      <c r="G90" s="27">
        <f t="shared" si="24"/>
        <v>0</v>
      </c>
      <c r="H90" s="142"/>
      <c r="I90" s="27">
        <f t="shared" si="25"/>
        <v>0</v>
      </c>
      <c r="J90" s="142"/>
      <c r="K90" s="28">
        <f t="shared" si="26"/>
        <v>0</v>
      </c>
      <c r="L90" s="29">
        <f t="shared" si="3"/>
        <v>0</v>
      </c>
      <c r="M90" s="23"/>
    </row>
    <row r="91" spans="1:13" ht="18" hidden="1" customHeight="1">
      <c r="A91" s="426"/>
      <c r="B91" s="426"/>
      <c r="C91" s="416"/>
      <c r="D91" s="179"/>
      <c r="E91" s="180"/>
      <c r="F91" s="185"/>
      <c r="G91" s="27">
        <f t="shared" si="24"/>
        <v>0</v>
      </c>
      <c r="H91" s="142"/>
      <c r="I91" s="27">
        <f t="shared" si="25"/>
        <v>0</v>
      </c>
      <c r="J91" s="142"/>
      <c r="K91" s="28">
        <f t="shared" si="26"/>
        <v>0</v>
      </c>
      <c r="L91" s="29">
        <f t="shared" si="3"/>
        <v>0</v>
      </c>
      <c r="M91" s="23"/>
    </row>
    <row r="92" spans="1:13" ht="18" hidden="1" customHeight="1">
      <c r="A92" s="426"/>
      <c r="B92" s="426"/>
      <c r="C92" s="416"/>
      <c r="D92" s="179"/>
      <c r="E92" s="180"/>
      <c r="F92" s="185"/>
      <c r="G92" s="27">
        <f t="shared" si="24"/>
        <v>0</v>
      </c>
      <c r="H92" s="142"/>
      <c r="I92" s="27">
        <f t="shared" si="25"/>
        <v>0</v>
      </c>
      <c r="J92" s="142"/>
      <c r="K92" s="28">
        <f t="shared" si="26"/>
        <v>0</v>
      </c>
      <c r="L92" s="29">
        <f t="shared" si="3"/>
        <v>0</v>
      </c>
      <c r="M92" s="23"/>
    </row>
    <row r="93" spans="1:13" ht="18" hidden="1" customHeight="1" thickBot="1">
      <c r="A93" s="426"/>
      <c r="B93" s="426"/>
      <c r="C93" s="416"/>
      <c r="D93" s="48"/>
      <c r="E93" s="49"/>
      <c r="F93" s="160"/>
      <c r="G93" s="146">
        <f t="shared" si="24"/>
        <v>0</v>
      </c>
      <c r="H93" s="160"/>
      <c r="I93" s="146">
        <f>E93*H93</f>
        <v>0</v>
      </c>
      <c r="J93" s="160"/>
      <c r="K93" s="147">
        <f t="shared" si="26"/>
        <v>0</v>
      </c>
      <c r="L93" s="32">
        <f t="shared" si="3"/>
        <v>0</v>
      </c>
      <c r="M93" s="23"/>
    </row>
    <row r="94" spans="1:13" ht="18" customHeight="1" thickBot="1">
      <c r="A94" s="427"/>
      <c r="B94" s="427"/>
      <c r="C94" s="435"/>
      <c r="D94" s="244" t="s">
        <v>128</v>
      </c>
      <c r="E94" s="74"/>
      <c r="F94" s="161"/>
      <c r="G94" s="149">
        <f>SUM(G84:G93)</f>
        <v>0</v>
      </c>
      <c r="H94" s="148"/>
      <c r="I94" s="149">
        <f>SUM(I84:I93)</f>
        <v>0</v>
      </c>
      <c r="J94" s="161"/>
      <c r="K94" s="150">
        <f>SUM(K84:K93)</f>
        <v>0</v>
      </c>
      <c r="L94" s="77">
        <f t="shared" si="3"/>
        <v>0</v>
      </c>
      <c r="M94" s="23"/>
    </row>
    <row r="95" spans="1:13" s="23" customFormat="1" ht="18" customHeight="1">
      <c r="A95" s="414" t="s">
        <v>130</v>
      </c>
      <c r="B95" s="415"/>
      <c r="C95" s="415"/>
      <c r="D95" s="143"/>
      <c r="E95" s="79"/>
      <c r="F95" s="151"/>
      <c r="G95" s="137">
        <f t="shared" ref="G95:G104" si="27">E95*F95</f>
        <v>0</v>
      </c>
      <c r="H95" s="151"/>
      <c r="I95" s="137">
        <f t="shared" ref="I95:I104" si="28">E95*H95</f>
        <v>0</v>
      </c>
      <c r="J95" s="151"/>
      <c r="K95" s="138">
        <f t="shared" ref="K95:K104" si="29">E95*J95</f>
        <v>0</v>
      </c>
      <c r="L95" s="82">
        <f t="shared" si="3"/>
        <v>0</v>
      </c>
    </row>
    <row r="96" spans="1:13" s="23" customFormat="1" ht="18" customHeight="1">
      <c r="A96" s="416"/>
      <c r="B96" s="417"/>
      <c r="C96" s="417"/>
      <c r="D96" s="145"/>
      <c r="E96" s="47"/>
      <c r="F96" s="152"/>
      <c r="G96" s="139">
        <f t="shared" si="27"/>
        <v>0</v>
      </c>
      <c r="H96" s="152"/>
      <c r="I96" s="139">
        <f t="shared" si="28"/>
        <v>0</v>
      </c>
      <c r="J96" s="152"/>
      <c r="K96" s="140">
        <f t="shared" si="29"/>
        <v>0</v>
      </c>
      <c r="L96" s="29">
        <f t="shared" si="3"/>
        <v>0</v>
      </c>
    </row>
    <row r="97" spans="1:13" ht="18" customHeight="1">
      <c r="A97" s="416"/>
      <c r="B97" s="417"/>
      <c r="C97" s="417"/>
      <c r="D97" s="145"/>
      <c r="E97" s="47"/>
      <c r="F97" s="152"/>
      <c r="G97" s="139">
        <f t="shared" si="27"/>
        <v>0</v>
      </c>
      <c r="H97" s="152"/>
      <c r="I97" s="139">
        <f t="shared" si="28"/>
        <v>0</v>
      </c>
      <c r="J97" s="152"/>
      <c r="K97" s="140">
        <f t="shared" si="29"/>
        <v>0</v>
      </c>
      <c r="L97" s="29">
        <f t="shared" si="3"/>
        <v>0</v>
      </c>
      <c r="M97" s="23"/>
    </row>
    <row r="98" spans="1:13" ht="18" customHeight="1">
      <c r="A98" s="416"/>
      <c r="B98" s="417"/>
      <c r="C98" s="417"/>
      <c r="D98" s="145"/>
      <c r="E98" s="47"/>
      <c r="F98" s="152"/>
      <c r="G98" s="139">
        <f t="shared" si="27"/>
        <v>0</v>
      </c>
      <c r="H98" s="152"/>
      <c r="I98" s="139">
        <f t="shared" si="28"/>
        <v>0</v>
      </c>
      <c r="J98" s="152"/>
      <c r="K98" s="140">
        <f t="shared" si="29"/>
        <v>0</v>
      </c>
      <c r="L98" s="29">
        <f t="shared" si="3"/>
        <v>0</v>
      </c>
      <c r="M98" s="23"/>
    </row>
    <row r="99" spans="1:13" ht="18" customHeight="1" thickBot="1">
      <c r="A99" s="416"/>
      <c r="B99" s="417"/>
      <c r="C99" s="417"/>
      <c r="D99" s="153"/>
      <c r="E99" s="49"/>
      <c r="F99" s="160"/>
      <c r="G99" s="146">
        <f t="shared" si="27"/>
        <v>0</v>
      </c>
      <c r="H99" s="160"/>
      <c r="I99" s="146">
        <f t="shared" si="28"/>
        <v>0</v>
      </c>
      <c r="J99" s="160"/>
      <c r="K99" s="147">
        <f t="shared" si="29"/>
        <v>0</v>
      </c>
      <c r="L99" s="32">
        <f t="shared" si="3"/>
        <v>0</v>
      </c>
      <c r="M99" s="23"/>
    </row>
    <row r="100" spans="1:13" ht="18" hidden="1" customHeight="1">
      <c r="A100" s="416"/>
      <c r="B100" s="417"/>
      <c r="C100" s="417"/>
      <c r="D100" s="184"/>
      <c r="E100" s="183"/>
      <c r="F100" s="175"/>
      <c r="G100" s="176">
        <f t="shared" si="27"/>
        <v>0</v>
      </c>
      <c r="H100" s="175"/>
      <c r="I100" s="176">
        <f t="shared" si="28"/>
        <v>0</v>
      </c>
      <c r="J100" s="175"/>
      <c r="K100" s="177">
        <f t="shared" si="29"/>
        <v>0</v>
      </c>
      <c r="L100" s="178">
        <f t="shared" si="3"/>
        <v>0</v>
      </c>
      <c r="M100" s="23"/>
    </row>
    <row r="101" spans="1:13" ht="18" hidden="1" customHeight="1">
      <c r="A101" s="416"/>
      <c r="B101" s="417"/>
      <c r="C101" s="417"/>
      <c r="D101" s="181"/>
      <c r="E101" s="180"/>
      <c r="F101" s="152"/>
      <c r="G101" s="139">
        <f t="shared" si="27"/>
        <v>0</v>
      </c>
      <c r="H101" s="152"/>
      <c r="I101" s="139">
        <f t="shared" si="28"/>
        <v>0</v>
      </c>
      <c r="J101" s="152"/>
      <c r="K101" s="140">
        <f t="shared" si="29"/>
        <v>0</v>
      </c>
      <c r="L101" s="29">
        <f t="shared" si="3"/>
        <v>0</v>
      </c>
      <c r="M101" s="23"/>
    </row>
    <row r="102" spans="1:13" ht="18" hidden="1" customHeight="1">
      <c r="A102" s="416"/>
      <c r="B102" s="417"/>
      <c r="C102" s="417"/>
      <c r="D102" s="181"/>
      <c r="E102" s="180"/>
      <c r="F102" s="152"/>
      <c r="G102" s="139">
        <f t="shared" si="27"/>
        <v>0</v>
      </c>
      <c r="H102" s="152"/>
      <c r="I102" s="139">
        <f t="shared" si="28"/>
        <v>0</v>
      </c>
      <c r="J102" s="152"/>
      <c r="K102" s="140">
        <f t="shared" si="29"/>
        <v>0</v>
      </c>
      <c r="L102" s="29">
        <f t="shared" si="3"/>
        <v>0</v>
      </c>
      <c r="M102" s="23"/>
    </row>
    <row r="103" spans="1:13" ht="18" hidden="1" customHeight="1">
      <c r="A103" s="416"/>
      <c r="B103" s="417"/>
      <c r="C103" s="417"/>
      <c r="D103" s="181"/>
      <c r="E103" s="180"/>
      <c r="F103" s="152"/>
      <c r="G103" s="139">
        <f t="shared" si="27"/>
        <v>0</v>
      </c>
      <c r="H103" s="152"/>
      <c r="I103" s="139">
        <f t="shared" si="28"/>
        <v>0</v>
      </c>
      <c r="J103" s="152"/>
      <c r="K103" s="140">
        <f t="shared" si="29"/>
        <v>0</v>
      </c>
      <c r="L103" s="29">
        <f t="shared" si="3"/>
        <v>0</v>
      </c>
      <c r="M103" s="23"/>
    </row>
    <row r="104" spans="1:13" ht="18" hidden="1" customHeight="1" thickBot="1">
      <c r="A104" s="416"/>
      <c r="B104" s="417"/>
      <c r="C104" s="417"/>
      <c r="D104" s="153"/>
      <c r="E104" s="49"/>
      <c r="F104" s="160"/>
      <c r="G104" s="146">
        <f t="shared" si="27"/>
        <v>0</v>
      </c>
      <c r="H104" s="160"/>
      <c r="I104" s="146">
        <f t="shared" si="28"/>
        <v>0</v>
      </c>
      <c r="J104" s="160"/>
      <c r="K104" s="147">
        <f t="shared" si="29"/>
        <v>0</v>
      </c>
      <c r="L104" s="32">
        <f t="shared" si="3"/>
        <v>0</v>
      </c>
      <c r="M104" s="23"/>
    </row>
    <row r="105" spans="1:13" ht="18" customHeight="1" thickBot="1">
      <c r="A105" s="418"/>
      <c r="B105" s="419"/>
      <c r="C105" s="419"/>
      <c r="D105" s="141" t="s">
        <v>128</v>
      </c>
      <c r="E105" s="74"/>
      <c r="F105" s="154"/>
      <c r="G105" s="155">
        <f>SUM(G95:G104)</f>
        <v>0</v>
      </c>
      <c r="H105" s="162"/>
      <c r="I105" s="155">
        <f>SUM(I95:I104)</f>
        <v>0</v>
      </c>
      <c r="J105" s="162"/>
      <c r="K105" s="156">
        <f>SUM(K95:K104)</f>
        <v>0</v>
      </c>
      <c r="L105" s="157">
        <f t="shared" si="3"/>
        <v>0</v>
      </c>
      <c r="M105" s="23"/>
    </row>
    <row r="106" spans="1:13" s="23" customFormat="1" ht="18" customHeight="1">
      <c r="A106" s="416" t="s">
        <v>131</v>
      </c>
      <c r="B106" s="417"/>
      <c r="C106" s="417"/>
      <c r="D106" s="143"/>
      <c r="E106" s="79"/>
      <c r="F106" s="151"/>
      <c r="G106" s="137">
        <f t="shared" ref="G106:G115" si="30">E106*F106</f>
        <v>0</v>
      </c>
      <c r="H106" s="151"/>
      <c r="I106" s="137">
        <f t="shared" ref="I106:I115" si="31">E106*H106</f>
        <v>0</v>
      </c>
      <c r="J106" s="151"/>
      <c r="K106" s="138">
        <f t="shared" ref="K106:K115" si="32">E106*J106</f>
        <v>0</v>
      </c>
      <c r="L106" s="82">
        <f t="shared" si="3"/>
        <v>0</v>
      </c>
    </row>
    <row r="107" spans="1:13" s="23" customFormat="1" ht="18" customHeight="1">
      <c r="A107" s="416"/>
      <c r="B107" s="417"/>
      <c r="C107" s="417"/>
      <c r="D107" s="145"/>
      <c r="E107" s="47"/>
      <c r="F107" s="152"/>
      <c r="G107" s="139">
        <f t="shared" si="30"/>
        <v>0</v>
      </c>
      <c r="H107" s="152"/>
      <c r="I107" s="139">
        <f t="shared" si="31"/>
        <v>0</v>
      </c>
      <c r="J107" s="152"/>
      <c r="K107" s="140">
        <f t="shared" si="32"/>
        <v>0</v>
      </c>
      <c r="L107" s="29">
        <f t="shared" si="3"/>
        <v>0</v>
      </c>
    </row>
    <row r="108" spans="1:13" ht="18" customHeight="1">
      <c r="A108" s="416"/>
      <c r="B108" s="417"/>
      <c r="C108" s="417"/>
      <c r="D108" s="46"/>
      <c r="E108" s="47"/>
      <c r="F108" s="152"/>
      <c r="G108" s="139">
        <f t="shared" si="30"/>
        <v>0</v>
      </c>
      <c r="H108" s="152"/>
      <c r="I108" s="139">
        <f t="shared" si="31"/>
        <v>0</v>
      </c>
      <c r="J108" s="152"/>
      <c r="K108" s="140">
        <f t="shared" si="32"/>
        <v>0</v>
      </c>
      <c r="L108" s="29">
        <f t="shared" si="3"/>
        <v>0</v>
      </c>
      <c r="M108" s="23"/>
    </row>
    <row r="109" spans="1:13" ht="18" customHeight="1">
      <c r="A109" s="416"/>
      <c r="B109" s="417"/>
      <c r="C109" s="417"/>
      <c r="D109" s="46"/>
      <c r="E109" s="47"/>
      <c r="F109" s="152"/>
      <c r="G109" s="139">
        <f t="shared" si="30"/>
        <v>0</v>
      </c>
      <c r="H109" s="152"/>
      <c r="I109" s="139">
        <f t="shared" si="31"/>
        <v>0</v>
      </c>
      <c r="J109" s="152"/>
      <c r="K109" s="140">
        <f t="shared" si="32"/>
        <v>0</v>
      </c>
      <c r="L109" s="29">
        <f t="shared" si="3"/>
        <v>0</v>
      </c>
      <c r="M109" s="23"/>
    </row>
    <row r="110" spans="1:13" ht="18" customHeight="1" thickBot="1">
      <c r="A110" s="416"/>
      <c r="B110" s="417"/>
      <c r="C110" s="417"/>
      <c r="D110" s="48"/>
      <c r="E110" s="49"/>
      <c r="F110" s="160"/>
      <c r="G110" s="146">
        <f t="shared" si="30"/>
        <v>0</v>
      </c>
      <c r="H110" s="160"/>
      <c r="I110" s="146">
        <f t="shared" si="31"/>
        <v>0</v>
      </c>
      <c r="J110" s="160"/>
      <c r="K110" s="147">
        <f t="shared" si="32"/>
        <v>0</v>
      </c>
      <c r="L110" s="32">
        <f t="shared" si="3"/>
        <v>0</v>
      </c>
      <c r="M110" s="23"/>
    </row>
    <row r="111" spans="1:13" ht="18" hidden="1" customHeight="1">
      <c r="A111" s="416"/>
      <c r="B111" s="417"/>
      <c r="C111" s="417"/>
      <c r="D111" s="182"/>
      <c r="E111" s="183"/>
      <c r="F111" s="175"/>
      <c r="G111" s="176">
        <f t="shared" si="30"/>
        <v>0</v>
      </c>
      <c r="H111" s="175"/>
      <c r="I111" s="176">
        <f t="shared" si="31"/>
        <v>0</v>
      </c>
      <c r="J111" s="175"/>
      <c r="K111" s="177">
        <f t="shared" si="32"/>
        <v>0</v>
      </c>
      <c r="L111" s="178">
        <f t="shared" si="3"/>
        <v>0</v>
      </c>
      <c r="M111" s="23"/>
    </row>
    <row r="112" spans="1:13" ht="18" hidden="1" customHeight="1">
      <c r="A112" s="416"/>
      <c r="B112" s="417"/>
      <c r="C112" s="417"/>
      <c r="D112" s="179"/>
      <c r="E112" s="180"/>
      <c r="F112" s="152"/>
      <c r="G112" s="139">
        <f t="shared" si="30"/>
        <v>0</v>
      </c>
      <c r="H112" s="152"/>
      <c r="I112" s="139">
        <f t="shared" si="31"/>
        <v>0</v>
      </c>
      <c r="J112" s="152"/>
      <c r="K112" s="140">
        <f t="shared" si="32"/>
        <v>0</v>
      </c>
      <c r="L112" s="29">
        <f t="shared" si="3"/>
        <v>0</v>
      </c>
      <c r="M112" s="23"/>
    </row>
    <row r="113" spans="1:13" ht="18" hidden="1" customHeight="1">
      <c r="A113" s="416"/>
      <c r="B113" s="417"/>
      <c r="C113" s="417"/>
      <c r="D113" s="179"/>
      <c r="E113" s="180"/>
      <c r="F113" s="152"/>
      <c r="G113" s="139">
        <f t="shared" si="30"/>
        <v>0</v>
      </c>
      <c r="H113" s="152"/>
      <c r="I113" s="139">
        <f t="shared" si="31"/>
        <v>0</v>
      </c>
      <c r="J113" s="152"/>
      <c r="K113" s="140">
        <f t="shared" si="32"/>
        <v>0</v>
      </c>
      <c r="L113" s="29">
        <f t="shared" si="3"/>
        <v>0</v>
      </c>
      <c r="M113" s="23"/>
    </row>
    <row r="114" spans="1:13" ht="18" hidden="1" customHeight="1">
      <c r="A114" s="416"/>
      <c r="B114" s="417"/>
      <c r="C114" s="417"/>
      <c r="D114" s="179"/>
      <c r="E114" s="180"/>
      <c r="F114" s="152"/>
      <c r="G114" s="139">
        <f t="shared" si="30"/>
        <v>0</v>
      </c>
      <c r="H114" s="152"/>
      <c r="I114" s="139">
        <f t="shared" si="31"/>
        <v>0</v>
      </c>
      <c r="J114" s="152"/>
      <c r="K114" s="140">
        <f t="shared" si="32"/>
        <v>0</v>
      </c>
      <c r="L114" s="29">
        <f t="shared" si="3"/>
        <v>0</v>
      </c>
      <c r="M114" s="23"/>
    </row>
    <row r="115" spans="1:13" ht="18" hidden="1" customHeight="1" thickBot="1">
      <c r="A115" s="416"/>
      <c r="B115" s="417"/>
      <c r="C115" s="417"/>
      <c r="D115" s="48"/>
      <c r="E115" s="49"/>
      <c r="F115" s="160"/>
      <c r="G115" s="146">
        <f t="shared" si="30"/>
        <v>0</v>
      </c>
      <c r="H115" s="160"/>
      <c r="I115" s="146">
        <f t="shared" si="31"/>
        <v>0</v>
      </c>
      <c r="J115" s="160"/>
      <c r="K115" s="147">
        <f t="shared" si="32"/>
        <v>0</v>
      </c>
      <c r="L115" s="32">
        <f t="shared" si="3"/>
        <v>0</v>
      </c>
      <c r="M115" s="23"/>
    </row>
    <row r="116" spans="1:13" ht="18" customHeight="1" thickBot="1">
      <c r="A116" s="420"/>
      <c r="B116" s="421"/>
      <c r="C116" s="421"/>
      <c r="D116" s="84" t="s">
        <v>132</v>
      </c>
      <c r="E116" s="85"/>
      <c r="F116" s="91"/>
      <c r="G116" s="86">
        <f>SUM(G106:G115)</f>
        <v>0</v>
      </c>
      <c r="H116" s="91"/>
      <c r="I116" s="86">
        <f>SUM(I106:I115)</f>
        <v>0</v>
      </c>
      <c r="J116" s="91"/>
      <c r="K116" s="87">
        <f>SUM(K106:K115)</f>
        <v>0</v>
      </c>
      <c r="L116" s="88">
        <f t="shared" si="3"/>
        <v>0</v>
      </c>
      <c r="M116" s="23"/>
    </row>
    <row r="117" spans="1:13" s="23" customFormat="1" ht="18" customHeight="1" thickTop="1">
      <c r="A117" s="422" t="s">
        <v>133</v>
      </c>
      <c r="B117" s="423"/>
      <c r="C117" s="423"/>
      <c r="D117" s="423"/>
      <c r="E117" s="424"/>
      <c r="F117" s="92"/>
      <c r="G117" s="83">
        <f>SUM(G17,G28,G39,G50,G61,G72,G83,G94,G105,G116)</f>
        <v>0</v>
      </c>
      <c r="H117" s="92"/>
      <c r="I117" s="83">
        <f>SUM(I17,I28,I39,I50,I61,I72,I83,I94,I105,I116)</f>
        <v>0</v>
      </c>
      <c r="J117" s="92"/>
      <c r="K117" s="83">
        <f>SUM(K17,K28,K39,K50,K61,K72,K83,K94,K105,K116)</f>
        <v>0</v>
      </c>
      <c r="L117" s="73">
        <f>SUM(G117,I117,K117)</f>
        <v>0</v>
      </c>
    </row>
    <row r="118" spans="1:13" s="23" customFormat="1" ht="20.100000000000001" customHeight="1">
      <c r="A118" s="43"/>
      <c r="B118" s="43"/>
      <c r="C118" s="43"/>
      <c r="D118" s="43"/>
      <c r="E118" s="43"/>
      <c r="F118" s="43"/>
      <c r="G118" s="43"/>
      <c r="H118" s="43"/>
      <c r="I118" s="43"/>
      <c r="J118" s="43"/>
      <c r="K118" s="43"/>
      <c r="L118" s="44"/>
    </row>
    <row r="119" spans="1:13" s="23" customFormat="1" ht="30" customHeight="1"/>
  </sheetData>
  <sheetProtection algorithmName="SHA-512" hashValue="koykajccihqXvu8JcMjDV42FxB1ijEDEHtyExzlkXmMTbZLRyHzz5lMgee13p34+dEeFegdJ3BvkSRexs7aq3A==" saltValue="ZzRs54fzn9uZCdppdzODYw==" spinCount="100000" sheet="1" formatCells="0" formatRows="0" insertRows="0"/>
  <protectedRanges>
    <protectedRange sqref="D95:F104 H95:H104 J95:J104 D106:F115 H106:H115 J106:J115" name="入力箇所（技術、情報）"/>
    <protectedRange sqref="H73:H82 J73:J82 D84:F93 H84:H93 J84:J93 J62:J71 D62:F71 H62:H71 D73:F82" name="入力箇所（施設）"/>
    <protectedRange sqref="H7:H16 J7:J16 D29:F38 H29:H38 J29:J38 D40:F49 H40:H49 J40:J49 J51:J60 D51:F60 H51:H60 D7:F16 H18:H27 J18:J27 D18:F27" name="入力箇所（設計～住宅）"/>
  </protectedRanges>
  <mergeCells count="24">
    <mergeCell ref="C73:C83"/>
    <mergeCell ref="C84:C94"/>
    <mergeCell ref="A95:C105"/>
    <mergeCell ref="A106:C116"/>
    <mergeCell ref="A117:E117"/>
    <mergeCell ref="A7:A28"/>
    <mergeCell ref="B7:C17"/>
    <mergeCell ref="B18:C28"/>
    <mergeCell ref="A29:A94"/>
    <mergeCell ref="B29:B61"/>
    <mergeCell ref="C29:C39"/>
    <mergeCell ref="C40:C50"/>
    <mergeCell ref="C51:C61"/>
    <mergeCell ref="B62:B94"/>
    <mergeCell ref="C62:C72"/>
    <mergeCell ref="A3:L3"/>
    <mergeCell ref="A4:L4"/>
    <mergeCell ref="A5:C6"/>
    <mergeCell ref="D5:D6"/>
    <mergeCell ref="E5:E6"/>
    <mergeCell ref="F5:G5"/>
    <mergeCell ref="H5:I5"/>
    <mergeCell ref="J5:K5"/>
    <mergeCell ref="L5:L6"/>
  </mergeCells>
  <phoneticPr fontId="1"/>
  <pageMargins left="0.9055118110236221" right="0.31496062992125984" top="0.19685039370078741" bottom="0.19685039370078741" header="0.31496062992125984" footer="0.31496062992125984"/>
  <pageSetup paperSize="9" scale="62" orientation="portrait" r:id="rId1"/>
  <ignoredErrors>
    <ignoredError sqref="G17:K117"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403AA-106D-429A-9BE1-A15EC30A3B25}">
  <dimension ref="A1:O34"/>
  <sheetViews>
    <sheetView view="pageBreakPreview" zoomScaleNormal="100" zoomScaleSheetLayoutView="100" workbookViewId="0"/>
  </sheetViews>
  <sheetFormatPr defaultColWidth="8.625" defaultRowHeight="30" customHeight="1"/>
  <cols>
    <col min="1" max="1" width="6.625" style="4" customWidth="1"/>
    <col min="2" max="2" width="3.625" style="4" customWidth="1"/>
    <col min="3" max="3" width="6.875" style="4" customWidth="1"/>
    <col min="4" max="4" width="8.125" style="4" customWidth="1"/>
    <col min="5" max="5" width="5.625" style="4" customWidth="1"/>
    <col min="6" max="11" width="10.125" style="4" customWidth="1"/>
    <col min="12" max="12" width="7" style="4" bestFit="1" customWidth="1"/>
    <col min="13" max="13" width="10.125" style="4" customWidth="1"/>
    <col min="14" max="14" width="11.25" style="4" customWidth="1"/>
    <col min="15" max="15" width="8.625" style="4" customWidth="1"/>
    <col min="16" max="16384" width="8.625" style="4"/>
  </cols>
  <sheetData>
    <row r="1" spans="1:14" s="166" customFormat="1" ht="18">
      <c r="A1" s="165"/>
      <c r="B1" s="165"/>
      <c r="C1" s="165"/>
      <c r="D1" s="165"/>
      <c r="E1" s="165"/>
      <c r="F1" s="165"/>
      <c r="G1" s="165"/>
      <c r="H1" s="165"/>
      <c r="I1" s="165"/>
      <c r="J1" s="165"/>
      <c r="K1" s="104"/>
      <c r="L1" s="105"/>
      <c r="M1" s="105"/>
      <c r="N1" s="163" t="s">
        <v>134</v>
      </c>
    </row>
    <row r="2" spans="1:14" s="166" customFormat="1" ht="18">
      <c r="A2" s="165"/>
      <c r="B2" s="165"/>
      <c r="C2" s="165"/>
      <c r="D2" s="165"/>
      <c r="E2" s="165"/>
      <c r="F2" s="165"/>
      <c r="G2" s="165"/>
      <c r="H2" s="165"/>
      <c r="I2" s="165"/>
      <c r="J2" s="105"/>
      <c r="K2" s="105"/>
      <c r="L2" s="105"/>
      <c r="M2" s="105"/>
      <c r="N2" s="103" t="s">
        <v>229</v>
      </c>
    </row>
    <row r="3" spans="1:14" ht="36" customHeight="1">
      <c r="A3" s="364" t="s">
        <v>135</v>
      </c>
      <c r="B3" s="364"/>
      <c r="C3" s="364"/>
      <c r="D3" s="364"/>
      <c r="E3" s="364"/>
      <c r="F3" s="364"/>
      <c r="G3" s="364"/>
      <c r="H3" s="364"/>
      <c r="I3" s="364"/>
      <c r="J3" s="364"/>
      <c r="K3" s="364"/>
      <c r="L3" s="364"/>
      <c r="M3" s="364"/>
      <c r="N3" s="364"/>
    </row>
    <row r="4" spans="1:14" ht="61.9" customHeight="1">
      <c r="A4" s="436" t="s">
        <v>205</v>
      </c>
      <c r="B4" s="541"/>
      <c r="C4" s="541"/>
      <c r="D4" s="541"/>
      <c r="E4" s="541"/>
      <c r="F4" s="541"/>
      <c r="G4" s="541"/>
      <c r="H4" s="541"/>
      <c r="I4" s="541"/>
      <c r="J4" s="541"/>
      <c r="K4" s="541"/>
      <c r="L4" s="541"/>
      <c r="M4" s="541"/>
      <c r="N4" s="541"/>
    </row>
    <row r="5" spans="1:14" ht="46.9" customHeight="1">
      <c r="A5" s="437" t="s">
        <v>136</v>
      </c>
      <c r="B5" s="437"/>
      <c r="C5" s="437"/>
      <c r="D5" s="437"/>
      <c r="E5" s="437"/>
      <c r="F5" s="437"/>
      <c r="G5" s="437"/>
      <c r="H5" s="437"/>
      <c r="I5" s="437"/>
      <c r="J5" s="437"/>
      <c r="K5" s="437"/>
      <c r="L5" s="437"/>
      <c r="M5" s="437"/>
      <c r="N5" s="437"/>
    </row>
    <row r="6" spans="1:14" ht="24" customHeight="1">
      <c r="A6" s="438"/>
      <c r="B6" s="439"/>
      <c r="C6" s="440"/>
      <c r="D6" s="308" t="s">
        <v>137</v>
      </c>
      <c r="E6" s="268"/>
      <c r="F6" s="268" t="s">
        <v>138</v>
      </c>
      <c r="G6" s="268"/>
      <c r="H6" s="268"/>
      <c r="I6" s="268"/>
      <c r="J6" s="542" t="s">
        <v>226</v>
      </c>
      <c r="K6" s="268" t="s">
        <v>139</v>
      </c>
      <c r="L6" s="268"/>
      <c r="M6" s="268"/>
      <c r="N6" s="268"/>
    </row>
    <row r="7" spans="1:14" s="9" customFormat="1" ht="24" customHeight="1" thickBot="1">
      <c r="A7" s="543"/>
      <c r="B7" s="544"/>
      <c r="C7" s="545"/>
      <c r="D7" s="268"/>
      <c r="E7" s="268"/>
      <c r="F7" s="235">
        <v>7</v>
      </c>
      <c r="G7" s="235">
        <f>$F$7+1</f>
        <v>8</v>
      </c>
      <c r="H7" s="235">
        <f>G7+1</f>
        <v>9</v>
      </c>
      <c r="I7" s="246" t="s">
        <v>126</v>
      </c>
      <c r="J7" s="546"/>
      <c r="K7" s="441" t="s">
        <v>140</v>
      </c>
      <c r="L7" s="442"/>
      <c r="M7" s="441" t="s">
        <v>141</v>
      </c>
      <c r="N7" s="442"/>
    </row>
    <row r="8" spans="1:14" s="9" customFormat="1" ht="34.5" customHeight="1">
      <c r="A8" s="547" t="s">
        <v>227</v>
      </c>
      <c r="B8" s="443" t="s">
        <v>129</v>
      </c>
      <c r="C8" s="444"/>
      <c r="D8" s="247"/>
      <c r="E8" s="248"/>
      <c r="F8" s="249">
        <f>'様式6-1'!G17</f>
        <v>0</v>
      </c>
      <c r="G8" s="249">
        <f>'様式6-1'!I17</f>
        <v>0</v>
      </c>
      <c r="H8" s="249">
        <f>'様式6-1'!K17</f>
        <v>0</v>
      </c>
      <c r="I8" s="250">
        <f>'様式6-1'!L17</f>
        <v>0</v>
      </c>
      <c r="J8" s="231"/>
      <c r="K8" s="67">
        <f>ROUNDDOWN($I8*2/3,0)</f>
        <v>0</v>
      </c>
      <c r="L8" s="93" t="s">
        <v>142</v>
      </c>
      <c r="M8" s="68"/>
      <c r="N8" s="70"/>
    </row>
    <row r="9" spans="1:14" s="9" customFormat="1" ht="34.5" customHeight="1">
      <c r="A9" s="548"/>
      <c r="B9" s="443" t="s">
        <v>83</v>
      </c>
      <c r="C9" s="444"/>
      <c r="D9" s="247"/>
      <c r="E9" s="248"/>
      <c r="F9" s="249">
        <f>'様式6-1'!G28</f>
        <v>0</v>
      </c>
      <c r="G9" s="249">
        <f>'様式6-1'!I28</f>
        <v>0</v>
      </c>
      <c r="H9" s="249">
        <f>'様式6-1'!K28</f>
        <v>0</v>
      </c>
      <c r="I9" s="250">
        <f>'様式6-1'!L28</f>
        <v>0</v>
      </c>
      <c r="J9" s="232"/>
      <c r="K9" s="67">
        <f>ROUNDDOWN($I9*2/3,0)</f>
        <v>0</v>
      </c>
      <c r="L9" s="93" t="s">
        <v>142</v>
      </c>
      <c r="M9" s="68"/>
      <c r="N9" s="70"/>
    </row>
    <row r="10" spans="1:14" s="9" customFormat="1" ht="30" customHeight="1">
      <c r="A10" s="549" t="s">
        <v>228</v>
      </c>
      <c r="B10" s="550" t="s">
        <v>129</v>
      </c>
      <c r="C10" s="72" t="s">
        <v>6</v>
      </c>
      <c r="D10" s="97">
        <f ca="1">SUMIF('[1]様式4-2'!$G$9:$G$18,"建設",'[1]様式4-2'!$O$9:$O$18)</f>
        <v>0</v>
      </c>
      <c r="E10" s="96" t="s">
        <v>65</v>
      </c>
      <c r="F10" s="251">
        <f>'様式6-1'!G39</f>
        <v>0</v>
      </c>
      <c r="G10" s="249">
        <f>'様式6-1'!I39</f>
        <v>0</v>
      </c>
      <c r="H10" s="249">
        <f>'様式6-1'!K39</f>
        <v>0</v>
      </c>
      <c r="I10" s="250">
        <f>'様式6-1'!L39</f>
        <v>0</v>
      </c>
      <c r="J10" s="232"/>
      <c r="K10" s="67">
        <f>ROUNDDOWN($I10/10,0)</f>
        <v>0</v>
      </c>
      <c r="L10" s="93" t="s">
        <v>143</v>
      </c>
      <c r="M10" s="67">
        <f ca="1">$D10*2000</f>
        <v>0</v>
      </c>
      <c r="N10" s="102" t="s">
        <v>144</v>
      </c>
    </row>
    <row r="11" spans="1:14" s="9" customFormat="1" ht="30" customHeight="1">
      <c r="A11" s="551"/>
      <c r="B11" s="550"/>
      <c r="C11" s="72" t="s">
        <v>9</v>
      </c>
      <c r="D11" s="98">
        <f ca="1">SUMIF('[1]様式4-2'!$G$9:$G$18,"取得",'[1]様式4-2'!$O$9:$O$18)+SUMIF('[1]様式4-2'!$G$9:$G$18,"取得＋改修",'[1]様式4-2'!$O$9:$O$18)</f>
        <v>0</v>
      </c>
      <c r="E11" s="96" t="s">
        <v>65</v>
      </c>
      <c r="F11" s="62">
        <f>'様式6-1'!G50</f>
        <v>0</v>
      </c>
      <c r="G11" s="39">
        <f>'様式6-1'!I50</f>
        <v>0</v>
      </c>
      <c r="H11" s="39">
        <f>'様式6-1'!K50</f>
        <v>0</v>
      </c>
      <c r="I11" s="40">
        <f>'様式6-1'!L50</f>
        <v>0</v>
      </c>
      <c r="J11" s="232"/>
      <c r="K11" s="67">
        <f>ROUNDDOWN($I11/10,0)</f>
        <v>0</v>
      </c>
      <c r="L11" s="93" t="s">
        <v>143</v>
      </c>
      <c r="M11" s="67">
        <f ca="1">$D11*2000</f>
        <v>0</v>
      </c>
      <c r="N11" s="102" t="s">
        <v>144</v>
      </c>
    </row>
    <row r="12" spans="1:14" s="9" customFormat="1" ht="30" customHeight="1">
      <c r="A12" s="551"/>
      <c r="B12" s="550"/>
      <c r="C12" s="72" t="s">
        <v>7</v>
      </c>
      <c r="D12" s="98">
        <f ca="1">SUMIF('[1]様式4-2'!$G$9:$G$18,"改修",'[1]様式4-2'!$O$9:$O$18)+SUMIF('[1]様式4-2'!$G$9:$G$18,"取得＋改修",'[1]様式4-2'!$O$9:$O$18)</f>
        <v>0</v>
      </c>
      <c r="E12" s="96" t="s">
        <v>65</v>
      </c>
      <c r="F12" s="62">
        <f>'様式6-1'!G61</f>
        <v>0</v>
      </c>
      <c r="G12" s="39">
        <f>'様式6-1'!I61</f>
        <v>0</v>
      </c>
      <c r="H12" s="39">
        <f>'様式6-1'!K61</f>
        <v>0</v>
      </c>
      <c r="I12" s="40">
        <f>'様式6-1'!L61</f>
        <v>0</v>
      </c>
      <c r="J12" s="232"/>
      <c r="K12" s="67">
        <f>ROUNDDOWN($I12*2/3,0)</f>
        <v>0</v>
      </c>
      <c r="L12" s="93" t="s">
        <v>142</v>
      </c>
      <c r="M12" s="67">
        <f ca="1">$D12*3000</f>
        <v>0</v>
      </c>
      <c r="N12" s="102" t="s">
        <v>145</v>
      </c>
    </row>
    <row r="13" spans="1:14" s="9" customFormat="1" ht="30" customHeight="1">
      <c r="A13" s="551"/>
      <c r="B13" s="550" t="s">
        <v>83</v>
      </c>
      <c r="C13" s="72" t="s">
        <v>6</v>
      </c>
      <c r="D13" s="97">
        <f ca="1">SUMIF('[1]様式4-2'!$G$9:$G$18,"建設",'[1]様式4-2'!$P$9:$P$18)</f>
        <v>0</v>
      </c>
      <c r="E13" s="96" t="s">
        <v>83</v>
      </c>
      <c r="F13" s="62">
        <f>'様式6-1'!G72</f>
        <v>0</v>
      </c>
      <c r="G13" s="39">
        <f>'様式6-1'!I72</f>
        <v>0</v>
      </c>
      <c r="H13" s="39">
        <f>'様式6-1'!K72</f>
        <v>0</v>
      </c>
      <c r="I13" s="40">
        <f>'様式6-1'!L72</f>
        <v>0</v>
      </c>
      <c r="J13" s="232"/>
      <c r="K13" s="67">
        <f>ROUNDDOWN($I13/10,0)</f>
        <v>0</v>
      </c>
      <c r="L13" s="93" t="s">
        <v>143</v>
      </c>
      <c r="M13" s="67">
        <f ca="1">$D13*20000</f>
        <v>0</v>
      </c>
      <c r="N13" s="102" t="s">
        <v>146</v>
      </c>
    </row>
    <row r="14" spans="1:14" s="9" customFormat="1" ht="30" customHeight="1">
      <c r="A14" s="551"/>
      <c r="B14" s="550"/>
      <c r="C14" s="72" t="s">
        <v>9</v>
      </c>
      <c r="D14" s="98">
        <f ca="1">SUMIF('[1]様式4-2'!$G$9:$G$18,"取得",'[1]様式4-2'!$P$9:$P$18)+SUMIF('[1]様式4-2'!$G$9:$G$18,"取得＋改修",'[1]様式4-2'!$P$9:$P$18)</f>
        <v>0</v>
      </c>
      <c r="E14" s="96" t="s">
        <v>83</v>
      </c>
      <c r="F14" s="62">
        <f>'様式6-1'!G83</f>
        <v>0</v>
      </c>
      <c r="G14" s="39">
        <f>'様式6-1'!I83</f>
        <v>0</v>
      </c>
      <c r="H14" s="39">
        <f>'様式6-1'!K83</f>
        <v>0</v>
      </c>
      <c r="I14" s="40">
        <f>'様式6-1'!L83</f>
        <v>0</v>
      </c>
      <c r="J14" s="232"/>
      <c r="K14" s="67">
        <f>ROUNDDOWN($I14/10,0)</f>
        <v>0</v>
      </c>
      <c r="L14" s="93" t="s">
        <v>143</v>
      </c>
      <c r="M14" s="67">
        <f ca="1">$D14*20000</f>
        <v>0</v>
      </c>
      <c r="N14" s="102" t="s">
        <v>146</v>
      </c>
    </row>
    <row r="15" spans="1:14" s="9" customFormat="1" ht="30" customHeight="1">
      <c r="A15" s="552"/>
      <c r="B15" s="550"/>
      <c r="C15" s="72" t="s">
        <v>7</v>
      </c>
      <c r="D15" s="98">
        <f ca="1">SUMIF('[1]様式4-2'!$G$9:$G$18,"改修",'[1]様式4-2'!$P$9:$P$18)+SUMIF('[1]様式4-2'!$G$9:$G$18,"取得＋改修",'[1]様式4-2'!$P$9:$P$18)</f>
        <v>0</v>
      </c>
      <c r="E15" s="96" t="s">
        <v>83</v>
      </c>
      <c r="F15" s="62">
        <f>'様式6-1'!G94</f>
        <v>0</v>
      </c>
      <c r="G15" s="39">
        <f>'様式6-1'!I94</f>
        <v>0</v>
      </c>
      <c r="H15" s="39">
        <f>'様式6-1'!K94</f>
        <v>0</v>
      </c>
      <c r="I15" s="40">
        <f>'様式6-1'!L94</f>
        <v>0</v>
      </c>
      <c r="J15" s="232"/>
      <c r="K15" s="67">
        <f>ROUNDDOWN($I15*2/3,0)</f>
        <v>0</v>
      </c>
      <c r="L15" s="93" t="s">
        <v>142</v>
      </c>
      <c r="M15" s="67">
        <f ca="1">$D15*30000</f>
        <v>0</v>
      </c>
      <c r="N15" s="102" t="s">
        <v>147</v>
      </c>
    </row>
    <row r="16" spans="1:14" s="9" customFormat="1" ht="30" customHeight="1">
      <c r="A16" s="447" t="s">
        <v>130</v>
      </c>
      <c r="B16" s="448"/>
      <c r="C16" s="449"/>
      <c r="D16" s="66"/>
      <c r="E16" s="64"/>
      <c r="F16" s="39">
        <f>'様式6-1'!G105</f>
        <v>0</v>
      </c>
      <c r="G16" s="39">
        <f>'様式6-1'!I105</f>
        <v>0</v>
      </c>
      <c r="H16" s="39">
        <f>'様式6-1'!K105</f>
        <v>0</v>
      </c>
      <c r="I16" s="40">
        <f>'様式6-1'!L105</f>
        <v>0</v>
      </c>
      <c r="J16" s="232"/>
      <c r="K16" s="67">
        <f>ROUNDDOWN($I16*2/3,0)</f>
        <v>0</v>
      </c>
      <c r="L16" s="93" t="s">
        <v>142</v>
      </c>
      <c r="M16" s="68"/>
      <c r="N16" s="70"/>
    </row>
    <row r="17" spans="1:15" s="9" customFormat="1" ht="30" customHeight="1" thickBot="1">
      <c r="A17" s="450" t="s">
        <v>148</v>
      </c>
      <c r="B17" s="451"/>
      <c r="C17" s="452"/>
      <c r="D17" s="65"/>
      <c r="E17" s="63"/>
      <c r="F17" s="41">
        <f>'様式6-1'!G116</f>
        <v>0</v>
      </c>
      <c r="G17" s="41">
        <f>'様式6-1'!I116</f>
        <v>0</v>
      </c>
      <c r="H17" s="41">
        <f>'様式6-1'!K116</f>
        <v>0</v>
      </c>
      <c r="I17" s="42">
        <f>'様式6-1'!L116</f>
        <v>0</v>
      </c>
      <c r="J17" s="233"/>
      <c r="K17" s="252">
        <f>ROUNDDOWN($I17*2/3,0)</f>
        <v>0</v>
      </c>
      <c r="L17" s="94" t="s">
        <v>142</v>
      </c>
      <c r="M17" s="69"/>
      <c r="N17" s="71"/>
    </row>
    <row r="18" spans="1:15" s="9" customFormat="1" ht="29.65" customHeight="1" thickTop="1" thickBot="1">
      <c r="A18" s="553" t="s">
        <v>133</v>
      </c>
      <c r="B18" s="554"/>
      <c r="C18" s="555"/>
      <c r="D18" s="66"/>
      <c r="E18" s="64"/>
      <c r="F18" s="253">
        <f>'様式6-1'!G117</f>
        <v>0</v>
      </c>
      <c r="G18" s="253">
        <f>'様式6-1'!I117</f>
        <v>0</v>
      </c>
      <c r="H18" s="253">
        <f>'様式6-1'!K117</f>
        <v>0</v>
      </c>
      <c r="I18" s="254">
        <f>'様式6-1'!L117</f>
        <v>0</v>
      </c>
      <c r="J18" s="556">
        <f>SUM($J$8:$J$17)</f>
        <v>0</v>
      </c>
      <c r="K18" s="557"/>
      <c r="L18" s="70"/>
      <c r="M18" s="68"/>
      <c r="N18" s="70"/>
    </row>
    <row r="19" spans="1:15" s="9" customFormat="1" ht="24" customHeight="1">
      <c r="A19" s="6"/>
      <c r="B19" s="6"/>
      <c r="C19" s="6"/>
      <c r="D19" s="43"/>
      <c r="E19" s="43"/>
      <c r="F19" s="43"/>
      <c r="G19" s="43"/>
      <c r="H19" s="43"/>
      <c r="I19" s="43"/>
      <c r="J19" s="43"/>
      <c r="K19" s="43"/>
      <c r="L19" s="43"/>
      <c r="M19" s="43"/>
      <c r="N19" s="44"/>
    </row>
    <row r="20" spans="1:15" ht="24" customHeight="1">
      <c r="A20" s="485" t="s">
        <v>149</v>
      </c>
      <c r="B20" s="485"/>
      <c r="C20" s="485"/>
      <c r="D20" s="485"/>
      <c r="E20" s="485"/>
      <c r="F20" s="485"/>
      <c r="G20" s="485"/>
      <c r="H20" s="485"/>
      <c r="I20" s="485"/>
      <c r="J20" s="485"/>
      <c r="K20" s="485"/>
      <c r="L20" s="485"/>
      <c r="M20" s="485"/>
      <c r="N20" s="485"/>
    </row>
    <row r="21" spans="1:15" s="9" customFormat="1" ht="24.4" customHeight="1" thickBot="1">
      <c r="A21" s="354" t="s">
        <v>150</v>
      </c>
      <c r="B21" s="355"/>
      <c r="C21" s="355"/>
      <c r="D21" s="355"/>
      <c r="E21" s="355"/>
      <c r="F21" s="355"/>
      <c r="G21" s="256"/>
      <c r="H21" s="486" t="s">
        <v>151</v>
      </c>
      <c r="I21" s="486"/>
      <c r="J21" s="354" t="s">
        <v>152</v>
      </c>
      <c r="K21" s="355"/>
      <c r="L21" s="355"/>
      <c r="M21" s="355"/>
      <c r="N21" s="256"/>
    </row>
    <row r="22" spans="1:15" s="9" customFormat="1" ht="28.15" customHeight="1">
      <c r="A22" s="453" t="s">
        <v>153</v>
      </c>
      <c r="B22" s="454"/>
      <c r="C22" s="454"/>
      <c r="D22" s="454"/>
      <c r="E22" s="454"/>
      <c r="F22" s="454"/>
      <c r="G22" s="454"/>
      <c r="H22" s="455"/>
      <c r="I22" s="456"/>
      <c r="J22" s="457">
        <f>I18</f>
        <v>0</v>
      </c>
      <c r="K22" s="457"/>
      <c r="L22" s="457"/>
      <c r="M22" s="457"/>
      <c r="N22" s="458"/>
    </row>
    <row r="23" spans="1:15" ht="28.15" customHeight="1" thickBot="1">
      <c r="A23" s="453" t="s">
        <v>154</v>
      </c>
      <c r="B23" s="454"/>
      <c r="C23" s="454"/>
      <c r="D23" s="454"/>
      <c r="E23" s="454"/>
      <c r="F23" s="463"/>
      <c r="G23" s="464"/>
      <c r="H23" s="465">
        <f>J18</f>
        <v>0</v>
      </c>
      <c r="I23" s="466"/>
      <c r="J23" s="459"/>
      <c r="K23" s="459"/>
      <c r="L23" s="459"/>
      <c r="M23" s="459"/>
      <c r="N23" s="460"/>
      <c r="O23" s="9"/>
    </row>
    <row r="24" spans="1:15" s="9" customFormat="1" ht="28.15" customHeight="1">
      <c r="A24" s="453" t="s">
        <v>155</v>
      </c>
      <c r="B24" s="454"/>
      <c r="C24" s="454"/>
      <c r="D24" s="467" t="s">
        <v>156</v>
      </c>
      <c r="E24" s="468"/>
      <c r="F24" s="469"/>
      <c r="G24" s="470"/>
      <c r="H24" s="471"/>
      <c r="I24" s="472"/>
      <c r="J24" s="459"/>
      <c r="K24" s="459"/>
      <c r="L24" s="459"/>
      <c r="M24" s="459"/>
      <c r="N24" s="460"/>
    </row>
    <row r="25" spans="1:15" ht="28.15" customHeight="1" thickBot="1">
      <c r="A25" s="473" t="s">
        <v>21</v>
      </c>
      <c r="B25" s="474"/>
      <c r="C25" s="474"/>
      <c r="D25" s="475" t="s">
        <v>157</v>
      </c>
      <c r="E25" s="476"/>
      <c r="F25" s="477"/>
      <c r="G25" s="478"/>
      <c r="H25" s="479"/>
      <c r="I25" s="480"/>
      <c r="J25" s="459"/>
      <c r="K25" s="459"/>
      <c r="L25" s="459"/>
      <c r="M25" s="459"/>
      <c r="N25" s="460"/>
      <c r="O25" s="9"/>
    </row>
    <row r="26" spans="1:15" s="9" customFormat="1" ht="27.75" customHeight="1" thickTop="1" thickBot="1">
      <c r="A26" s="481" t="s">
        <v>133</v>
      </c>
      <c r="B26" s="482"/>
      <c r="C26" s="482"/>
      <c r="D26" s="482"/>
      <c r="E26" s="482"/>
      <c r="F26" s="482"/>
      <c r="G26" s="482"/>
      <c r="H26" s="483">
        <f>SUM($H$22:$I$25)</f>
        <v>0</v>
      </c>
      <c r="I26" s="484"/>
      <c r="J26" s="461"/>
      <c r="K26" s="461"/>
      <c r="L26" s="461"/>
      <c r="M26" s="461"/>
      <c r="N26" s="462"/>
    </row>
    <row r="27" spans="1:15" ht="24" customHeight="1">
      <c r="A27" s="3"/>
      <c r="B27" s="3"/>
      <c r="C27" s="3"/>
      <c r="D27" s="3"/>
      <c r="E27" s="3"/>
      <c r="F27" s="3"/>
      <c r="G27" s="3"/>
      <c r="H27" s="3"/>
      <c r="I27" s="3"/>
      <c r="J27" s="3"/>
      <c r="K27" s="3"/>
      <c r="L27" s="3"/>
      <c r="M27" s="3"/>
      <c r="N27" s="3"/>
    </row>
    <row r="28" spans="1:15" ht="24" customHeight="1">
      <c r="A28" s="485" t="s">
        <v>206</v>
      </c>
      <c r="B28" s="485"/>
      <c r="C28" s="485"/>
      <c r="D28" s="485"/>
      <c r="E28" s="485"/>
      <c r="F28" s="485"/>
      <c r="G28" s="485"/>
      <c r="H28" s="485"/>
      <c r="I28" s="485"/>
      <c r="J28" s="485"/>
      <c r="K28" s="485"/>
      <c r="L28" s="485"/>
      <c r="M28" s="485"/>
      <c r="N28" s="485"/>
    </row>
    <row r="29" spans="1:15" ht="39" customHeight="1" thickBot="1">
      <c r="A29" s="487" t="s">
        <v>158</v>
      </c>
      <c r="B29" s="488"/>
      <c r="C29" s="488"/>
      <c r="D29" s="488"/>
      <c r="E29" s="488"/>
      <c r="F29" s="488"/>
      <c r="G29" s="488"/>
      <c r="H29" s="488"/>
      <c r="I29" s="488"/>
      <c r="J29" s="488"/>
      <c r="K29" s="488"/>
      <c r="L29" s="488"/>
      <c r="M29" s="488"/>
      <c r="N29" s="488"/>
    </row>
    <row r="30" spans="1:15" s="9" customFormat="1" ht="42" customHeight="1">
      <c r="A30" s="308" t="s">
        <v>159</v>
      </c>
      <c r="B30" s="308"/>
      <c r="C30" s="308"/>
      <c r="D30" s="308"/>
      <c r="E30" s="308"/>
      <c r="F30" s="308"/>
      <c r="G30" s="255"/>
      <c r="H30" s="489"/>
      <c r="I30" s="490"/>
      <c r="J30" s="490"/>
      <c r="K30" s="490"/>
      <c r="L30" s="490"/>
      <c r="M30" s="490"/>
      <c r="N30" s="491"/>
    </row>
    <row r="31" spans="1:15" ht="25.15" customHeight="1">
      <c r="A31" s="301" t="s">
        <v>160</v>
      </c>
      <c r="B31" s="492"/>
      <c r="C31" s="493"/>
      <c r="D31" s="445" t="s">
        <v>161</v>
      </c>
      <c r="E31" s="445"/>
      <c r="F31" s="445"/>
      <c r="G31" s="500"/>
      <c r="H31" s="501"/>
      <c r="I31" s="502"/>
      <c r="J31" s="502"/>
      <c r="K31" s="502"/>
      <c r="L31" s="502"/>
      <c r="M31" s="502"/>
      <c r="N31" s="503"/>
      <c r="O31" s="9"/>
    </row>
    <row r="32" spans="1:15" ht="25.15" customHeight="1">
      <c r="A32" s="494"/>
      <c r="B32" s="495"/>
      <c r="C32" s="496"/>
      <c r="D32" s="504" t="s">
        <v>162</v>
      </c>
      <c r="E32" s="504"/>
      <c r="F32" s="504"/>
      <c r="G32" s="505"/>
      <c r="H32" s="506"/>
      <c r="I32" s="507"/>
      <c r="J32" s="507"/>
      <c r="K32" s="507"/>
      <c r="L32" s="507"/>
      <c r="M32" s="507"/>
      <c r="N32" s="508"/>
      <c r="O32" s="9"/>
    </row>
    <row r="33" spans="1:15" s="9" customFormat="1" ht="28.15" customHeight="1">
      <c r="A33" s="494"/>
      <c r="B33" s="495"/>
      <c r="C33" s="496"/>
      <c r="D33" s="509" t="s">
        <v>163</v>
      </c>
      <c r="E33" s="509"/>
      <c r="F33" s="509"/>
      <c r="G33" s="510"/>
      <c r="H33" s="506"/>
      <c r="I33" s="507"/>
      <c r="J33" s="507"/>
      <c r="K33" s="507"/>
      <c r="L33" s="507"/>
      <c r="M33" s="507"/>
      <c r="N33" s="508"/>
    </row>
    <row r="34" spans="1:15" ht="25.15" customHeight="1" thickBot="1">
      <c r="A34" s="497"/>
      <c r="B34" s="498"/>
      <c r="C34" s="499"/>
      <c r="D34" s="446" t="s">
        <v>164</v>
      </c>
      <c r="E34" s="446"/>
      <c r="F34" s="446"/>
      <c r="G34" s="481"/>
      <c r="H34" s="511"/>
      <c r="I34" s="512"/>
      <c r="J34" s="512"/>
      <c r="K34" s="512"/>
      <c r="L34" s="512"/>
      <c r="M34" s="512"/>
      <c r="N34" s="513"/>
      <c r="O34" s="9"/>
    </row>
  </sheetData>
  <sheetProtection algorithmName="SHA-512" hashValue="c8M2Ez5dwhgbzLV7tOl4MVKyDwB3fjNFlz3/qq0yk/3O4nVPjgI5wBCmo41PPAhNYjXyDm0xM5kZ8V2eSvqlog==" saltValue="pyyPLX+DaNf/g5rsBT0Eug==" spinCount="100000" sheet="1" objects="1" scenarios="1" formatRows="0"/>
  <protectedRanges>
    <protectedRange sqref="H22 F24:I25 H30:N34 J8:J17" name="入力箇所"/>
  </protectedRanges>
  <mergeCells count="51">
    <mergeCell ref="D34:G34"/>
    <mergeCell ref="H34:N34"/>
    <mergeCell ref="A29:N29"/>
    <mergeCell ref="A30:G30"/>
    <mergeCell ref="H30:N30"/>
    <mergeCell ref="A31:C34"/>
    <mergeCell ref="D31:G31"/>
    <mergeCell ref="H31:N31"/>
    <mergeCell ref="D32:G32"/>
    <mergeCell ref="H32:N32"/>
    <mergeCell ref="D33:G33"/>
    <mergeCell ref="H33:N33"/>
    <mergeCell ref="D25:E25"/>
    <mergeCell ref="F25:G25"/>
    <mergeCell ref="H25:I25"/>
    <mergeCell ref="A26:G26"/>
    <mergeCell ref="H26:I26"/>
    <mergeCell ref="A28:N28"/>
    <mergeCell ref="A22:G22"/>
    <mergeCell ref="H22:I22"/>
    <mergeCell ref="J22:N26"/>
    <mergeCell ref="A23:G23"/>
    <mergeCell ref="H23:I23"/>
    <mergeCell ref="A24:C24"/>
    <mergeCell ref="D24:E24"/>
    <mergeCell ref="F24:G24"/>
    <mergeCell ref="H24:I24"/>
    <mergeCell ref="A25:C25"/>
    <mergeCell ref="A16:C16"/>
    <mergeCell ref="A17:C17"/>
    <mergeCell ref="A18:C18"/>
    <mergeCell ref="A20:N20"/>
    <mergeCell ref="A21:G21"/>
    <mergeCell ref="H21:I21"/>
    <mergeCell ref="J21:N21"/>
    <mergeCell ref="A8:A9"/>
    <mergeCell ref="B8:C8"/>
    <mergeCell ref="B9:C9"/>
    <mergeCell ref="A10:A15"/>
    <mergeCell ref="B10:B12"/>
    <mergeCell ref="B13:B15"/>
    <mergeCell ref="A3:N3"/>
    <mergeCell ref="A4:N4"/>
    <mergeCell ref="A5:N5"/>
    <mergeCell ref="A6:C7"/>
    <mergeCell ref="D6:E7"/>
    <mergeCell ref="F6:I6"/>
    <mergeCell ref="J6:J7"/>
    <mergeCell ref="K6:N6"/>
    <mergeCell ref="K7:L7"/>
    <mergeCell ref="M7:N7"/>
  </mergeCells>
  <phoneticPr fontId="1"/>
  <conditionalFormatting sqref="H31:H34">
    <cfRule type="expression" dxfId="2" priority="1">
      <formula>$H$30=""</formula>
    </cfRule>
    <cfRule type="expression" dxfId="1" priority="2">
      <formula>$H$30="あり"</formula>
    </cfRule>
    <cfRule type="expression" dxfId="0" priority="3">
      <formula>$H$30="なし"</formula>
    </cfRule>
  </conditionalFormatting>
  <dataValidations count="1">
    <dataValidation type="list" allowBlank="1" showInputMessage="1" showErrorMessage="1" sqref="H30" xr:uid="{2F32860A-4B15-4E4B-AAD4-C98ED8A2B135}">
      <formula1>"あり,なし"</formula1>
    </dataValidation>
  </dataValidations>
  <pageMargins left="0.47244094488188981" right="0.27559055118110237" top="0.39370078740157483" bottom="0.39370078740157483" header="0.31496062992125984" footer="0.31496062992125984"/>
  <pageSetup paperSize="9" scale="58" orientation="portrait" r:id="rId1"/>
  <ignoredErrors>
    <ignoredError sqref="K12"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C4D0C-BA50-459D-96CC-3345C0960EE1}">
  <sheetPr>
    <pageSetUpPr fitToPage="1"/>
  </sheetPr>
  <dimension ref="A1:G26"/>
  <sheetViews>
    <sheetView view="pageBreakPreview" topLeftCell="B1" zoomScaleNormal="100" zoomScaleSheetLayoutView="100" workbookViewId="0">
      <selection activeCell="B1" sqref="B1"/>
    </sheetView>
  </sheetViews>
  <sheetFormatPr defaultColWidth="8.625" defaultRowHeight="25.35" customHeight="1"/>
  <cols>
    <col min="1" max="1" width="6.625" style="174" hidden="1" customWidth="1"/>
    <col min="2" max="3" width="12.625" style="174" customWidth="1"/>
    <col min="4" max="4" width="54.625" style="174" customWidth="1"/>
    <col min="5" max="5" width="42.625" style="174" customWidth="1"/>
    <col min="6" max="6" width="24.625" style="174" customWidth="1"/>
    <col min="7" max="16384" width="8.625" style="174"/>
  </cols>
  <sheetData>
    <row r="1" spans="2:7" s="171" customFormat="1" ht="31.5">
      <c r="B1" s="224"/>
      <c r="C1" s="224"/>
      <c r="D1" s="558" t="s">
        <v>230</v>
      </c>
      <c r="E1" s="514"/>
      <c r="F1" s="219" t="s">
        <v>211</v>
      </c>
    </row>
    <row r="2" spans="2:7" s="172" customFormat="1" ht="108" customHeight="1" thickBot="1">
      <c r="B2" s="524" t="s">
        <v>180</v>
      </c>
      <c r="C2" s="524"/>
      <c r="D2" s="524"/>
      <c r="E2" s="524"/>
      <c r="F2" s="524"/>
      <c r="G2" s="223"/>
    </row>
    <row r="3" spans="2:7" ht="24" customHeight="1">
      <c r="B3" s="215" t="s">
        <v>165</v>
      </c>
      <c r="C3" s="216"/>
      <c r="D3" s="530" t="s">
        <v>166</v>
      </c>
      <c r="E3" s="531"/>
      <c r="F3" s="532"/>
    </row>
    <row r="4" spans="2:7" ht="33">
      <c r="B4" s="217" t="s">
        <v>171</v>
      </c>
      <c r="C4" s="218" t="s">
        <v>172</v>
      </c>
      <c r="D4" s="533"/>
      <c r="E4" s="534"/>
      <c r="F4" s="535"/>
    </row>
    <row r="5" spans="2:7" ht="24" customHeight="1">
      <c r="B5" s="226"/>
      <c r="C5" s="211"/>
      <c r="D5" s="515" t="s">
        <v>184</v>
      </c>
      <c r="E5" s="516"/>
      <c r="F5" s="517"/>
    </row>
    <row r="6" spans="2:7" ht="24" customHeight="1">
      <c r="B6" s="226"/>
      <c r="C6" s="211"/>
      <c r="D6" s="515" t="s">
        <v>215</v>
      </c>
      <c r="E6" s="516"/>
      <c r="F6" s="517"/>
    </row>
    <row r="7" spans="2:7" ht="24" customHeight="1">
      <c r="B7" s="226"/>
      <c r="C7" s="211"/>
      <c r="D7" s="515" t="s">
        <v>185</v>
      </c>
      <c r="E7" s="516"/>
      <c r="F7" s="517"/>
    </row>
    <row r="8" spans="2:7" ht="24" customHeight="1">
      <c r="B8" s="226"/>
      <c r="C8" s="211"/>
      <c r="D8" s="515" t="s">
        <v>186</v>
      </c>
      <c r="E8" s="516"/>
      <c r="F8" s="517"/>
    </row>
    <row r="9" spans="2:7" ht="24" customHeight="1">
      <c r="B9" s="226"/>
      <c r="C9" s="211"/>
      <c r="D9" s="515" t="s">
        <v>182</v>
      </c>
      <c r="E9" s="516"/>
      <c r="F9" s="517"/>
    </row>
    <row r="10" spans="2:7" ht="24" customHeight="1">
      <c r="B10" s="226"/>
      <c r="C10" s="211"/>
      <c r="D10" s="515" t="s">
        <v>174</v>
      </c>
      <c r="E10" s="516"/>
      <c r="F10" s="517"/>
    </row>
    <row r="11" spans="2:7" ht="24" customHeight="1">
      <c r="B11" s="226"/>
      <c r="C11" s="211"/>
      <c r="D11" s="515" t="s">
        <v>175</v>
      </c>
      <c r="E11" s="516"/>
      <c r="F11" s="517"/>
    </row>
    <row r="12" spans="2:7" ht="24" customHeight="1">
      <c r="B12" s="226"/>
      <c r="C12" s="211"/>
      <c r="D12" s="521" t="s">
        <v>178</v>
      </c>
      <c r="E12" s="522"/>
      <c r="F12" s="523"/>
    </row>
    <row r="13" spans="2:7" ht="24" customHeight="1">
      <c r="B13" s="226"/>
      <c r="C13" s="211"/>
      <c r="D13" s="515" t="s">
        <v>167</v>
      </c>
      <c r="E13" s="516"/>
      <c r="F13" s="517"/>
    </row>
    <row r="14" spans="2:7" ht="24" customHeight="1">
      <c r="B14" s="226"/>
      <c r="C14" s="211"/>
      <c r="D14" s="515" t="s">
        <v>176</v>
      </c>
      <c r="E14" s="516"/>
      <c r="F14" s="517"/>
    </row>
    <row r="15" spans="2:7" ht="24" customHeight="1" thickBot="1">
      <c r="B15" s="227"/>
      <c r="C15" s="212"/>
      <c r="D15" s="518" t="s">
        <v>177</v>
      </c>
      <c r="E15" s="519"/>
      <c r="F15" s="520"/>
    </row>
    <row r="16" spans="2:7" ht="24" customHeight="1">
      <c r="B16" s="220"/>
      <c r="C16" s="173" t="s">
        <v>165</v>
      </c>
      <c r="D16" s="538" t="s">
        <v>179</v>
      </c>
      <c r="E16" s="538"/>
      <c r="F16" s="539"/>
    </row>
    <row r="17" spans="2:6" ht="24" customHeight="1">
      <c r="B17" s="221"/>
      <c r="C17" s="211"/>
      <c r="D17" s="540" t="s">
        <v>183</v>
      </c>
      <c r="E17" s="536"/>
      <c r="F17" s="537"/>
    </row>
    <row r="18" spans="2:6" ht="24" customHeight="1">
      <c r="B18" s="221"/>
      <c r="C18" s="211"/>
      <c r="D18" s="540"/>
      <c r="E18" s="536"/>
      <c r="F18" s="537"/>
    </row>
    <row r="19" spans="2:6" ht="24" customHeight="1">
      <c r="B19" s="221"/>
      <c r="C19" s="211"/>
      <c r="D19" s="540"/>
      <c r="E19" s="536"/>
      <c r="F19" s="537"/>
    </row>
    <row r="20" spans="2:6" ht="24" customHeight="1">
      <c r="B20" s="221"/>
      <c r="C20" s="211"/>
      <c r="D20" s="540" t="s">
        <v>187</v>
      </c>
      <c r="E20" s="536"/>
      <c r="F20" s="537"/>
    </row>
    <row r="21" spans="2:6" ht="24" customHeight="1">
      <c r="B21" s="221"/>
      <c r="C21" s="211"/>
      <c r="D21" s="540"/>
      <c r="E21" s="536"/>
      <c r="F21" s="537"/>
    </row>
    <row r="22" spans="2:6" ht="24" customHeight="1">
      <c r="B22" s="221"/>
      <c r="C22" s="211"/>
      <c r="D22" s="540"/>
      <c r="E22" s="536"/>
      <c r="F22" s="537"/>
    </row>
    <row r="23" spans="2:6" ht="48" customHeight="1">
      <c r="B23" s="221"/>
      <c r="C23" s="211"/>
      <c r="D23" s="225" t="s">
        <v>213</v>
      </c>
      <c r="E23" s="536"/>
      <c r="F23" s="537"/>
    </row>
    <row r="24" spans="2:6" ht="24" customHeight="1">
      <c r="B24" s="221"/>
      <c r="C24" s="211"/>
      <c r="D24" s="527" t="s">
        <v>173</v>
      </c>
      <c r="E24" s="536"/>
      <c r="F24" s="537"/>
    </row>
    <row r="25" spans="2:6" ht="24" customHeight="1">
      <c r="B25" s="221"/>
      <c r="C25" s="211"/>
      <c r="D25" s="528"/>
      <c r="E25" s="536"/>
      <c r="F25" s="537"/>
    </row>
    <row r="26" spans="2:6" ht="24" customHeight="1" thickBot="1">
      <c r="B26" s="222"/>
      <c r="C26" s="212"/>
      <c r="D26" s="529"/>
      <c r="E26" s="525"/>
      <c r="F26" s="526"/>
    </row>
  </sheetData>
  <sheetProtection algorithmName="SHA-512" hashValue="jIkmwynKZRc/rP5B7WdOn19g0bOrC0rN9YfHQe0QbASZuVltr20ngLS0wK4zBneCMcrXF7Z2utyA/uDVes1E3w==" saltValue="3b12wLN7ojnoeu/P48a2bw==" spinCount="100000" sheet="1" scenarios="1" formatCells="0" formatRows="0" insertRows="0"/>
  <protectedRanges>
    <protectedRange sqref="E24:F26 E17:F23 C17:C26" name="入力範囲_1"/>
    <protectedRange sqref="B5:C15" name="入力範囲"/>
  </protectedRanges>
  <mergeCells count="28">
    <mergeCell ref="E26:F26"/>
    <mergeCell ref="D24:D26"/>
    <mergeCell ref="D3:F4"/>
    <mergeCell ref="E24:F24"/>
    <mergeCell ref="E25:F25"/>
    <mergeCell ref="D16:F16"/>
    <mergeCell ref="D20:D22"/>
    <mergeCell ref="E23:F23"/>
    <mergeCell ref="E22:F22"/>
    <mergeCell ref="D17:D19"/>
    <mergeCell ref="E17:F17"/>
    <mergeCell ref="E18:F18"/>
    <mergeCell ref="E19:F19"/>
    <mergeCell ref="E20:F20"/>
    <mergeCell ref="E21:F21"/>
    <mergeCell ref="D1:E1"/>
    <mergeCell ref="D5:F5"/>
    <mergeCell ref="D14:F14"/>
    <mergeCell ref="D15:F15"/>
    <mergeCell ref="D7:F7"/>
    <mergeCell ref="D8:F8"/>
    <mergeCell ref="D9:F9"/>
    <mergeCell ref="D10:F10"/>
    <mergeCell ref="D11:F11"/>
    <mergeCell ref="D13:F13"/>
    <mergeCell ref="D12:F12"/>
    <mergeCell ref="B2:F2"/>
    <mergeCell ref="D6:F6"/>
  </mergeCells>
  <phoneticPr fontId="1"/>
  <dataValidations count="1">
    <dataValidation type="list" allowBlank="1" showInputMessage="1" showErrorMessage="1" sqref="B5:C15 C17:C26" xr:uid="{F67DB6AE-2AF5-49A8-9DCA-B4C334673EE4}">
      <formula1>"✓"</formula1>
    </dataValidation>
  </dataValidations>
  <pageMargins left="0.7" right="0.7" top="0.75" bottom="0.75" header="0.3" footer="0.3"/>
  <pageSetup paperSize="9"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18FBB2D1D2B54C9CB26E67D23F9F65" ma:contentTypeVersion="18" ma:contentTypeDescription="新しいドキュメントを作成します。" ma:contentTypeScope="" ma:versionID="118c27e1e8ae70e7ee4a7bee2d8b3381">
  <xsd:schema xmlns:xsd="http://www.w3.org/2001/XMLSchema" xmlns:xs="http://www.w3.org/2001/XMLSchema" xmlns:p="http://schemas.microsoft.com/office/2006/metadata/properties" xmlns:ns2="f88e96c3-f1ad-413e-82ba-03760a3f83f4" xmlns:ns3="307960c7-3adb-4e26-8691-153a0ed0433a" targetNamespace="http://schemas.microsoft.com/office/2006/metadata/properties" ma:root="true" ma:fieldsID="b80a186d58be7f4ce059639c92881b66" ns2:_="" ns3:_="">
    <xsd:import namespace="f88e96c3-f1ad-413e-82ba-03760a3f83f4"/>
    <xsd:import namespace="307960c7-3adb-4e26-8691-153a0ed0433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e96c3-f1ad-413e-82ba-03760a3f83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6b36668-4a28-468d-877c-b40f652bc0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7960c7-3adb-4e26-8691-153a0ed0433a"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e1e64bcd-3d02-4e77-a7d5-ccb2fcf9f325}" ma:internalName="TaxCatchAll" ma:showField="CatchAllData" ma:web="307960c7-3adb-4e26-8691-153a0ed043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07960c7-3adb-4e26-8691-153a0ed0433a">
      <UserInfo>
        <DisplayName/>
        <AccountId xsi:nil="true"/>
        <AccountType/>
      </UserInfo>
    </SharedWithUsers>
    <MediaLengthInSeconds xmlns="f88e96c3-f1ad-413e-82ba-03760a3f83f4" xsi:nil="true"/>
    <TaxCatchAll xmlns="307960c7-3adb-4e26-8691-153a0ed0433a" xsi:nil="true"/>
    <lcf76f155ced4ddcb4097134ff3c332f xmlns="f88e96c3-f1ad-413e-82ba-03760a3f83f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3D8EAD-A3A1-4162-B3BE-283A134B321F}">
  <ds:schemaRefs>
    <ds:schemaRef ds:uri="http://schemas.microsoft.com/sharepoint/v3/contenttype/forms"/>
  </ds:schemaRefs>
</ds:datastoreItem>
</file>

<file path=customXml/itemProps2.xml><?xml version="1.0" encoding="utf-8"?>
<ds:datastoreItem xmlns:ds="http://schemas.openxmlformats.org/officeDocument/2006/customXml" ds:itemID="{9BAAB666-2CCF-4EC1-8227-52DEF09D7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e96c3-f1ad-413e-82ba-03760a3f83f4"/>
    <ds:schemaRef ds:uri="307960c7-3adb-4e26-8691-153a0ed04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AC1474-EB43-4F72-AF28-5A9A001E1193}">
  <ds:schemaRefs>
    <ds:schemaRef ds:uri="http://schemas.microsoft.com/office/2006/documentManagement/types"/>
    <ds:schemaRef ds:uri="http://schemas.openxmlformats.org/package/2006/metadata/core-properties"/>
    <ds:schemaRef ds:uri="http://purl.org/dc/elements/1.1/"/>
    <ds:schemaRef ds:uri="307960c7-3adb-4e26-8691-153a0ed0433a"/>
    <ds:schemaRef ds:uri="http://schemas.microsoft.com/office/2006/metadata/properties"/>
    <ds:schemaRef ds:uri="f88e96c3-f1ad-413e-82ba-03760a3f83f4"/>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様式4-1_棟番号1</vt:lpstr>
      <vt:lpstr>様式4-1_棟番号2</vt:lpstr>
      <vt:lpstr>様式4-1_棟番号3</vt:lpstr>
      <vt:lpstr>様式4-1_棟番号4</vt:lpstr>
      <vt:lpstr>様式4-1_棟番号5</vt:lpstr>
      <vt:lpstr>様式4-1_棟番号6</vt:lpstr>
      <vt:lpstr>様式4-1_棟番号7</vt:lpstr>
      <vt:lpstr>様式4-1_棟番号8</vt:lpstr>
      <vt:lpstr>様式4-1_棟番号9</vt:lpstr>
      <vt:lpstr>様式4-1_棟番号10</vt:lpstr>
      <vt:lpstr>様式4-2</vt:lpstr>
      <vt:lpstr>様式5</vt:lpstr>
      <vt:lpstr>様式6-1</vt:lpstr>
      <vt:lpstr>様式6-2</vt:lpstr>
      <vt:lpstr>様式7</vt:lpstr>
      <vt:lpstr>'様式4-1_棟番号1'!Print_Area</vt:lpstr>
      <vt:lpstr>'様式4-1_棟番号10'!Print_Area</vt:lpstr>
      <vt:lpstr>'様式4-1_棟番号2'!Print_Area</vt:lpstr>
      <vt:lpstr>'様式4-1_棟番号3'!Print_Area</vt:lpstr>
      <vt:lpstr>'様式4-1_棟番号4'!Print_Area</vt:lpstr>
      <vt:lpstr>'様式4-1_棟番号5'!Print_Area</vt:lpstr>
      <vt:lpstr>'様式4-1_棟番号6'!Print_Area</vt:lpstr>
      <vt:lpstr>'様式4-1_棟番号7'!Print_Area</vt:lpstr>
      <vt:lpstr>'様式4-1_棟番号8'!Print_Area</vt:lpstr>
      <vt:lpstr>'様式4-1_棟番号9'!Print_Area</vt:lpstr>
      <vt:lpstr>'様式4-2'!Print_Area</vt:lpstr>
      <vt:lpstr>様式5!Print_Area</vt:lpstr>
      <vt:lpstr>'様式6-1'!Print_Area</vt:lpstr>
      <vt:lpstr>'様式6-2'!Print_Area</vt:lpstr>
      <vt:lpstr>様式7!Print_Area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2022-03-30T03:13:11Z</cp:lastPrinted>
  <dcterms:created xsi:type="dcterms:W3CDTF">2020-04-07T01:03:55Z</dcterms:created>
  <dcterms:modified xsi:type="dcterms:W3CDTF">2025-04-01T04:04:21Z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0x0101006018FBB2D1D2B54C9CB26E67D23F9F65</vt:lpwstr>
  </property>
  <property fmtid="{D5CDD505-2E9C-101B-9397-08002B2CF9AE}" pid="3" name="Order">
    <vt:r8>5959100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