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officeartep.sharepoint.com/sites/msteams_56ec57/Shared Documents/General/３．募集要領・様式/R8要領・様式関連/0427修正/"/>
    </mc:Choice>
  </mc:AlternateContent>
  <xr:revisionPtr revIDLastSave="468" documentId="13_ncr:1_{B3BC4AC2-1065-4120-BAB0-C09B394AD272}" xr6:coauthVersionLast="47" xr6:coauthVersionMax="47" xr10:uidLastSave="{5E7AFDD0-F369-4E2D-B825-B9EA9B900E52}"/>
  <bookViews>
    <workbookView xWindow="15" yWindow="-18120" windowWidth="29040" windowHeight="17520" tabRatio="930" xr2:uid="{CC1BFC67-A8FB-49C6-AD76-0332D73AC41B}"/>
  </bookViews>
  <sheets>
    <sheet name="様式6-1_棟番号1" sheetId="11" r:id="rId1"/>
    <sheet name="様式6-1_棟番号2" sheetId="68" r:id="rId2"/>
    <sheet name="様式6-1_棟番号3" sheetId="69" r:id="rId3"/>
    <sheet name="様式6-1_棟番号4" sheetId="70" r:id="rId4"/>
    <sheet name="様式6-1_棟番号5" sheetId="71" r:id="rId5"/>
    <sheet name="様式6-1_棟番号6" sheetId="72" state="hidden" r:id="rId6"/>
    <sheet name="様式6-1_棟番号7" sheetId="73" state="hidden" r:id="rId7"/>
    <sheet name="様式6-1_棟番号8" sheetId="74" state="hidden" r:id="rId8"/>
    <sheet name="様式6-1_棟番号9" sheetId="75" state="hidden" r:id="rId9"/>
    <sheet name="様式6-1_棟番号10" sheetId="76" state="hidden" r:id="rId10"/>
    <sheet name="様式6-2" sheetId="38" r:id="rId11"/>
    <sheet name="様式7" sheetId="5" r:id="rId12"/>
    <sheet name="様式8-1" sheetId="6" r:id="rId13"/>
    <sheet name="様式8-2" sheetId="58" r:id="rId14"/>
    <sheet name="様式9" sheetId="48" r:id="rId15"/>
  </sheets>
  <definedNames>
    <definedName name="_xlnm.Print_Area" localSheetId="0">'様式6-1_棟番号1'!$A$1:$L$49</definedName>
    <definedName name="_xlnm.Print_Area" localSheetId="9">'様式6-1_棟番号10'!$A$1:$L$49</definedName>
    <definedName name="_xlnm.Print_Area" localSheetId="1">'様式6-1_棟番号2'!$A$1:$L$49</definedName>
    <definedName name="_xlnm.Print_Area" localSheetId="2">'様式6-1_棟番号3'!$A$1:$L$49</definedName>
    <definedName name="_xlnm.Print_Area" localSheetId="3">'様式6-1_棟番号4'!$A$1:$L$49</definedName>
    <definedName name="_xlnm.Print_Area" localSheetId="4">'様式6-1_棟番号5'!$A$1:$L$49</definedName>
    <definedName name="_xlnm.Print_Area" localSheetId="5">'様式6-1_棟番号6'!$A$1:$L$49</definedName>
    <definedName name="_xlnm.Print_Area" localSheetId="6">'様式6-1_棟番号7'!$A$1:$L$49</definedName>
    <definedName name="_xlnm.Print_Area" localSheetId="7">'様式6-1_棟番号8'!$A$1:$L$49</definedName>
    <definedName name="_xlnm.Print_Area" localSheetId="8">'様式6-1_棟番号9'!$A$1:$L$49</definedName>
    <definedName name="_xlnm.Print_Area" localSheetId="10">'様式6-2'!$D$1:$N$46</definedName>
    <definedName name="_xlnm.Print_Area" localSheetId="11">様式7!$A$1:$AG$29</definedName>
    <definedName name="_xlnm.Print_Area" localSheetId="12">'様式8-1'!$A$1:$L$117</definedName>
    <definedName name="_xlnm.Print_Area" localSheetId="13">'様式8-2'!$A$1:$N$34</definedName>
    <definedName name="_xlnm.Print_Area" localSheetId="14">様式9!$B$1:$F$30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35" i="76" l="1"/>
  <c r="O34" i="76"/>
  <c r="N34" i="76"/>
  <c r="E34" i="76"/>
  <c r="E33" i="76"/>
  <c r="D26" i="76"/>
  <c r="D25" i="76"/>
  <c r="E15" i="76"/>
  <c r="O14" i="76"/>
  <c r="N14" i="76"/>
  <c r="E14" i="76"/>
  <c r="E13" i="76"/>
  <c r="E35" i="75"/>
  <c r="O34" i="75"/>
  <c r="N34" i="75"/>
  <c r="E34" i="75"/>
  <c r="E33" i="75"/>
  <c r="D26" i="75"/>
  <c r="D25" i="75"/>
  <c r="E15" i="75"/>
  <c r="O14" i="75"/>
  <c r="N14" i="75"/>
  <c r="E14" i="75"/>
  <c r="E13" i="75"/>
  <c r="E35" i="74"/>
  <c r="O34" i="74"/>
  <c r="N34" i="74"/>
  <c r="E34" i="74"/>
  <c r="E33" i="74"/>
  <c r="D26" i="74"/>
  <c r="D25" i="74"/>
  <c r="E15" i="74"/>
  <c r="O14" i="74"/>
  <c r="N14" i="74"/>
  <c r="E14" i="74"/>
  <c r="E13" i="74"/>
  <c r="E35" i="73"/>
  <c r="O34" i="73"/>
  <c r="N34" i="73"/>
  <c r="E34" i="73"/>
  <c r="E33" i="73"/>
  <c r="D26" i="73"/>
  <c r="D25" i="73"/>
  <c r="E15" i="73"/>
  <c r="O14" i="73"/>
  <c r="N14" i="73"/>
  <c r="E14" i="73"/>
  <c r="E13" i="73"/>
  <c r="E35" i="72"/>
  <c r="O34" i="72"/>
  <c r="N34" i="72"/>
  <c r="E34" i="72"/>
  <c r="E33" i="72"/>
  <c r="D26" i="72"/>
  <c r="D25" i="72"/>
  <c r="E15" i="72"/>
  <c r="O14" i="72"/>
  <c r="N14" i="72"/>
  <c r="E14" i="72"/>
  <c r="E13" i="72"/>
  <c r="E35" i="71"/>
  <c r="O34" i="71"/>
  <c r="N34" i="71"/>
  <c r="E34" i="71"/>
  <c r="E33" i="71"/>
  <c r="D26" i="71"/>
  <c r="D25" i="71"/>
  <c r="E15" i="71"/>
  <c r="O14" i="71"/>
  <c r="N14" i="71"/>
  <c r="E14" i="71"/>
  <c r="E13" i="71"/>
  <c r="E35" i="70"/>
  <c r="O34" i="70"/>
  <c r="N34" i="70"/>
  <c r="E34" i="70"/>
  <c r="E33" i="70"/>
  <c r="D26" i="70"/>
  <c r="D25" i="70"/>
  <c r="E15" i="70"/>
  <c r="O14" i="70"/>
  <c r="N14" i="70"/>
  <c r="E14" i="70"/>
  <c r="E13" i="70"/>
  <c r="E35" i="69"/>
  <c r="O34" i="69"/>
  <c r="N34" i="69"/>
  <c r="E34" i="69"/>
  <c r="E33" i="69"/>
  <c r="D26" i="69"/>
  <c r="D25" i="69"/>
  <c r="E15" i="69"/>
  <c r="O14" i="69"/>
  <c r="N14" i="69"/>
  <c r="E14" i="69"/>
  <c r="E13" i="69"/>
  <c r="E35" i="68"/>
  <c r="O34" i="68"/>
  <c r="N34" i="68"/>
  <c r="E34" i="68"/>
  <c r="E33" i="68"/>
  <c r="D26" i="68"/>
  <c r="D25" i="68"/>
  <c r="E15" i="68"/>
  <c r="O14" i="68"/>
  <c r="N14" i="68"/>
  <c r="E14" i="68"/>
  <c r="E13" i="68"/>
  <c r="H5" i="6"/>
  <c r="G7" i="58"/>
  <c r="H7" i="58" s="1"/>
  <c r="K15" i="58"/>
  <c r="K14" i="58"/>
  <c r="K13" i="58"/>
  <c r="K12" i="58"/>
  <c r="K11" i="58"/>
  <c r="K10" i="58"/>
  <c r="K9" i="58"/>
  <c r="K8" i="58"/>
  <c r="I15" i="58"/>
  <c r="H15" i="58"/>
  <c r="G15" i="58"/>
  <c r="F15" i="58"/>
  <c r="I14" i="58"/>
  <c r="H14" i="58"/>
  <c r="G14" i="58"/>
  <c r="F14" i="58"/>
  <c r="I13" i="58"/>
  <c r="H13" i="58"/>
  <c r="G13" i="58"/>
  <c r="F13" i="58"/>
  <c r="I12" i="58"/>
  <c r="H12" i="58"/>
  <c r="G12" i="58"/>
  <c r="F12" i="58"/>
  <c r="I11" i="58"/>
  <c r="H11" i="58"/>
  <c r="G11" i="58"/>
  <c r="F11" i="58"/>
  <c r="I10" i="58"/>
  <c r="H10" i="58"/>
  <c r="G10" i="58"/>
  <c r="F10" i="58"/>
  <c r="I9" i="58"/>
  <c r="H9" i="58"/>
  <c r="G9" i="58"/>
  <c r="F9" i="58"/>
  <c r="I8" i="58"/>
  <c r="H8" i="58"/>
  <c r="G8" i="58"/>
  <c r="F8" i="58"/>
  <c r="J18" i="58"/>
  <c r="H23" i="58" s="1"/>
  <c r="H26" i="58" s="1"/>
  <c r="B41" i="38" a="1"/>
  <c r="H15" i="38" a="1"/>
  <c r="B23" i="38" a="1"/>
  <c r="B44" i="38" a="1"/>
  <c r="H13" i="38" a="1"/>
  <c r="B26" i="38" a="1"/>
  <c r="B39" i="38" a="1"/>
  <c r="B22" i="38" a="1"/>
  <c r="B24" i="38" a="1"/>
  <c r="H10" i="38" a="1"/>
  <c r="B45" i="38" a="1"/>
  <c r="H14" i="38" a="1"/>
  <c r="B29" i="38" a="1"/>
  <c r="H17" i="38" a="1"/>
  <c r="B25" i="38" a="1"/>
  <c r="B28" i="38" a="1"/>
  <c r="H16" i="38" a="1"/>
  <c r="B30" i="38" a="1"/>
  <c r="B27" i="38" a="1"/>
  <c r="H9" i="38" a="1"/>
  <c r="B40" i="38" a="1"/>
  <c r="B36" i="38" a="1"/>
  <c r="H8" i="38" a="1"/>
  <c r="B31" i="38" a="1"/>
  <c r="B42" i="38" a="1"/>
  <c r="B38" i="38" a="1"/>
  <c r="H12" i="38" a="1"/>
  <c r="H11" i="38" a="1"/>
  <c r="B43" i="38" a="1"/>
  <c r="B37" i="38" a="1"/>
  <c r="B25" i="38" l="1"/>
  <c r="B29" i="38"/>
  <c r="B42" i="38"/>
  <c r="B22" i="38"/>
  <c r="B37" i="38"/>
  <c r="H15" i="38"/>
  <c r="H11" i="38"/>
  <c r="H8" i="38"/>
  <c r="B23" i="38"/>
  <c r="B27" i="38"/>
  <c r="B39" i="38"/>
  <c r="H17" i="38"/>
  <c r="H14" i="38"/>
  <c r="B24" i="38"/>
  <c r="B44" i="38"/>
  <c r="H10" i="38"/>
  <c r="H9" i="38"/>
  <c r="B30" i="38"/>
  <c r="B43" i="38"/>
  <c r="B40" i="38"/>
  <c r="H16" i="38"/>
  <c r="B28" i="38"/>
  <c r="B36" i="38"/>
  <c r="B41" i="38"/>
  <c r="H13" i="38"/>
  <c r="B26" i="38"/>
  <c r="B31" i="38"/>
  <c r="B38" i="38"/>
  <c r="H12" i="38"/>
  <c r="B45" i="38"/>
  <c r="C8" i="5"/>
  <c r="C7" i="5"/>
  <c r="C31" i="5"/>
  <c r="L16" i="38" l="1" a="1"/>
  <c r="L16" i="38" s="1"/>
  <c r="K16" i="38" a="1"/>
  <c r="K16" i="38" s="1"/>
  <c r="F16" i="38" a="1"/>
  <c r="F16" i="38" s="1"/>
  <c r="Q16" i="38" a="1"/>
  <c r="Q16" i="38" s="1"/>
  <c r="P16" i="38" a="1"/>
  <c r="P16" i="38" s="1"/>
  <c r="M16" i="38" a="1"/>
  <c r="M16" i="38" s="1"/>
  <c r="J16" i="38" a="1"/>
  <c r="J16" i="38" s="1"/>
  <c r="I16" i="38" a="1"/>
  <c r="I16" i="38" s="1"/>
  <c r="F25" i="38" a="1"/>
  <c r="F25" i="38" s="1"/>
  <c r="H25" i="38" s="1" a="1"/>
  <c r="H25" i="38" s="1"/>
  <c r="F40" i="38" a="1"/>
  <c r="F40" i="38" s="1"/>
  <c r="G40" i="38" s="1" a="1"/>
  <c r="G40" i="38" s="1"/>
  <c r="F43" i="38" a="1"/>
  <c r="F43" i="38" s="1"/>
  <c r="G43" i="38" s="1" a="1"/>
  <c r="G43" i="38" s="1"/>
  <c r="F30" i="38" a="1"/>
  <c r="F30" i="38" s="1"/>
  <c r="H30" i="38" s="1" a="1"/>
  <c r="H30" i="38" s="1"/>
  <c r="Q9" i="38" a="1"/>
  <c r="Q9" i="38" s="1"/>
  <c r="P9" i="38" a="1"/>
  <c r="P9" i="38" s="1"/>
  <c r="K9" i="38" a="1"/>
  <c r="K9" i="38" s="1"/>
  <c r="I9" i="38" a="1"/>
  <c r="I9" i="38" s="1"/>
  <c r="M9" i="38" a="1"/>
  <c r="M9" i="38" s="1"/>
  <c r="L9" i="38" a="1"/>
  <c r="L9" i="38" s="1"/>
  <c r="J9" i="38" a="1"/>
  <c r="J9" i="38" s="1"/>
  <c r="F9" i="38" a="1"/>
  <c r="F9" i="38" s="1"/>
  <c r="Q10" i="38" a="1"/>
  <c r="Q10" i="38" s="1"/>
  <c r="J10" i="38" a="1"/>
  <c r="J10" i="38" s="1"/>
  <c r="I10" i="38" a="1"/>
  <c r="I10" i="38" s="1"/>
  <c r="P10" i="38" a="1"/>
  <c r="P10" i="38" s="1"/>
  <c r="F10" i="38" a="1"/>
  <c r="F10" i="38" s="1"/>
  <c r="L10" i="38" a="1"/>
  <c r="L10" i="38" s="1"/>
  <c r="M10" i="38" a="1"/>
  <c r="M10" i="38" s="1"/>
  <c r="K10" i="38" a="1"/>
  <c r="K10" i="38" s="1"/>
  <c r="F44" i="38" a="1"/>
  <c r="F44" i="38" s="1"/>
  <c r="G44" i="38" s="1" a="1"/>
  <c r="G44" i="38" s="1"/>
  <c r="F24" i="38" a="1"/>
  <c r="F24" i="38" s="1"/>
  <c r="H24" i="38" s="1" a="1"/>
  <c r="H24" i="38" s="1"/>
  <c r="J14" i="38" a="1"/>
  <c r="J14" i="38" s="1"/>
  <c r="I14" i="38" a="1"/>
  <c r="I14" i="38" s="1"/>
  <c r="P14" i="38" a="1"/>
  <c r="P14" i="38" s="1"/>
  <c r="M14" i="38" a="1"/>
  <c r="M14" i="38" s="1"/>
  <c r="L14" i="38" a="1"/>
  <c r="L14" i="38" s="1"/>
  <c r="K14" i="38" a="1"/>
  <c r="K14" i="38" s="1"/>
  <c r="F14" i="38" a="1"/>
  <c r="F14" i="38" s="1"/>
  <c r="Q14" i="38" a="1"/>
  <c r="Q14" i="38" s="1"/>
  <c r="M17" i="38" a="1"/>
  <c r="M17" i="38" s="1"/>
  <c r="L17" i="38" a="1"/>
  <c r="L17" i="38" s="1"/>
  <c r="P17" i="38" a="1"/>
  <c r="P17" i="38" s="1"/>
  <c r="K17" i="38" a="1"/>
  <c r="K17" i="38" s="1"/>
  <c r="J17" i="38" a="1"/>
  <c r="J17" i="38" s="1"/>
  <c r="I17" i="38" a="1"/>
  <c r="I17" i="38" s="1"/>
  <c r="F17" i="38" a="1"/>
  <c r="F17" i="38" s="1"/>
  <c r="Q17" i="38" a="1"/>
  <c r="Q17" i="38" s="1"/>
  <c r="F39" i="38" a="1"/>
  <c r="F39" i="38" s="1"/>
  <c r="G39" i="38" s="1" a="1"/>
  <c r="G39" i="38" s="1"/>
  <c r="F45" i="38" a="1"/>
  <c r="F45" i="38" s="1"/>
  <c r="G45" i="38" s="1" a="1"/>
  <c r="G45" i="38" s="1"/>
  <c r="F27" i="38" a="1"/>
  <c r="F27" i="38" s="1"/>
  <c r="G27" i="38" s="1" a="1"/>
  <c r="G27" i="38" s="1"/>
  <c r="F12" i="38" a="1"/>
  <c r="F12" i="38" s="1"/>
  <c r="L12" i="38" a="1"/>
  <c r="L12" i="38" s="1"/>
  <c r="J12" i="38" a="1"/>
  <c r="J12" i="38" s="1"/>
  <c r="I12" i="38" a="1"/>
  <c r="I12" i="38" s="1"/>
  <c r="Q12" i="38" a="1"/>
  <c r="Q12" i="38" s="1"/>
  <c r="P12" i="38" a="1"/>
  <c r="P12" i="38" s="1"/>
  <c r="M12" i="38" a="1"/>
  <c r="M12" i="38" s="1"/>
  <c r="K12" i="38" a="1"/>
  <c r="K12" i="38" s="1"/>
  <c r="F23" i="38" a="1"/>
  <c r="F23" i="38" s="1"/>
  <c r="H23" i="38" s="1" a="1"/>
  <c r="H23" i="38" s="1"/>
  <c r="F38" i="38" a="1"/>
  <c r="F38" i="38" s="1"/>
  <c r="G38" i="38" s="1" a="1"/>
  <c r="G38" i="38" s="1"/>
  <c r="P8" i="38" a="1"/>
  <c r="P8" i="38" s="1"/>
  <c r="M8" i="38" a="1"/>
  <c r="M8" i="38" s="1"/>
  <c r="Q8" i="38" a="1"/>
  <c r="Q8" i="38" s="1"/>
  <c r="L8" i="38" a="1"/>
  <c r="L8" i="38" s="1"/>
  <c r="K8" i="38" a="1"/>
  <c r="K8" i="38" s="1"/>
  <c r="J8" i="38" a="1"/>
  <c r="J8" i="38" s="1"/>
  <c r="I8" i="38" a="1"/>
  <c r="I8" i="38" s="1"/>
  <c r="F8" i="38" a="1"/>
  <c r="F8" i="38" s="1"/>
  <c r="F31" i="38" a="1"/>
  <c r="F31" i="38" s="1"/>
  <c r="H31" i="38" s="1" a="1"/>
  <c r="H31" i="38" s="1"/>
  <c r="F11" i="38" a="1"/>
  <c r="F11" i="38" s="1"/>
  <c r="M11" i="38" a="1"/>
  <c r="M11" i="38" s="1"/>
  <c r="L11" i="38" a="1"/>
  <c r="L11" i="38" s="1"/>
  <c r="Q11" i="38" a="1"/>
  <c r="Q11" i="38" s="1"/>
  <c r="K11" i="38" a="1"/>
  <c r="K11" i="38" s="1"/>
  <c r="J11" i="38" a="1"/>
  <c r="J11" i="38" s="1"/>
  <c r="I11" i="38" a="1"/>
  <c r="I11" i="38" s="1"/>
  <c r="P11" i="38" a="1"/>
  <c r="P11" i="38" s="1"/>
  <c r="F26" i="38" a="1"/>
  <c r="F26" i="38" s="1"/>
  <c r="H26" i="38" s="1" a="1"/>
  <c r="H26" i="38" s="1"/>
  <c r="K15" i="38" a="1"/>
  <c r="K15" i="38" s="1"/>
  <c r="J15" i="38" a="1"/>
  <c r="J15" i="38" s="1"/>
  <c r="Q15" i="38" a="1"/>
  <c r="Q15" i="38" s="1"/>
  <c r="P15" i="38" a="1"/>
  <c r="P15" i="38" s="1"/>
  <c r="L15" i="38" a="1"/>
  <c r="L15" i="38" s="1"/>
  <c r="I15" i="38" a="1"/>
  <c r="I15" i="38" s="1"/>
  <c r="F15" i="38" a="1"/>
  <c r="F15" i="38" s="1"/>
  <c r="M15" i="38" a="1"/>
  <c r="M15" i="38" s="1"/>
  <c r="I13" i="38" a="1"/>
  <c r="I13" i="38" s="1"/>
  <c r="J13" i="38" a="1"/>
  <c r="J13" i="38" s="1"/>
  <c r="F13" i="38" a="1"/>
  <c r="F13" i="38" s="1"/>
  <c r="Q13" i="38" a="1"/>
  <c r="Q13" i="38" s="1"/>
  <c r="P13" i="38" a="1"/>
  <c r="P13" i="38" s="1"/>
  <c r="M13" i="38" a="1"/>
  <c r="M13" i="38" s="1"/>
  <c r="L13" i="38" a="1"/>
  <c r="L13" i="38" s="1"/>
  <c r="K13" i="38" a="1"/>
  <c r="K13" i="38" s="1"/>
  <c r="F37" i="38" a="1"/>
  <c r="F37" i="38" s="1"/>
  <c r="G37" i="38" s="1" a="1"/>
  <c r="G37" i="38" s="1"/>
  <c r="F41" i="38" a="1"/>
  <c r="F41" i="38" s="1"/>
  <c r="G41" i="38" s="1" a="1"/>
  <c r="G41" i="38" s="1"/>
  <c r="F22" i="38" a="1"/>
  <c r="F22" i="38" s="1"/>
  <c r="G22" i="38" s="1" a="1"/>
  <c r="G22" i="38" s="1"/>
  <c r="F36" i="38" a="1"/>
  <c r="F36" i="38" s="1"/>
  <c r="G36" i="38" s="1" a="1"/>
  <c r="G36" i="38" s="1"/>
  <c r="F42" i="38" a="1"/>
  <c r="F42" i="38" s="1"/>
  <c r="G42" i="38" s="1" a="1"/>
  <c r="G42" i="38" s="1"/>
  <c r="F28" i="38" a="1"/>
  <c r="F28" i="38" s="1"/>
  <c r="H28" i="38" s="1" a="1"/>
  <c r="H28" i="38" s="1"/>
  <c r="F29" i="38" a="1"/>
  <c r="F29" i="38" s="1"/>
  <c r="H29" i="38" s="1" a="1"/>
  <c r="H29" i="38" s="1"/>
  <c r="G22" i="6"/>
  <c r="I22" i="6"/>
  <c r="K22" i="6"/>
  <c r="G23" i="6"/>
  <c r="I23" i="6"/>
  <c r="K23" i="6"/>
  <c r="G24" i="6"/>
  <c r="I24" i="6"/>
  <c r="K24" i="6"/>
  <c r="G25" i="6"/>
  <c r="I25" i="6"/>
  <c r="K25" i="6"/>
  <c r="L25" i="6"/>
  <c r="G26" i="6"/>
  <c r="I26" i="6"/>
  <c r="K26" i="6"/>
  <c r="L26" i="6"/>
  <c r="G31" i="38" l="1" a="1"/>
  <c r="G31" i="38" s="1"/>
  <c r="G29" i="38" a="1"/>
  <c r="G29" i="38" s="1"/>
  <c r="G26" i="38" a="1"/>
  <c r="G26" i="38" s="1"/>
  <c r="G30" i="38" a="1"/>
  <c r="G30" i="38" s="1"/>
  <c r="H27" i="38" a="1"/>
  <c r="H27" i="38" s="1"/>
  <c r="G23" i="38" a="1"/>
  <c r="G23" i="38" s="1"/>
  <c r="G24" i="38" a="1"/>
  <c r="G24" i="38" s="1"/>
  <c r="G25" i="38" a="1"/>
  <c r="G25" i="38" s="1"/>
  <c r="H22" i="38" a="1"/>
  <c r="H22" i="38" s="1"/>
  <c r="G28" i="38" a="1"/>
  <c r="G28" i="38" s="1"/>
  <c r="L24" i="6"/>
  <c r="L22" i="6"/>
  <c r="L23" i="6"/>
  <c r="K27" i="6"/>
  <c r="I27" i="6"/>
  <c r="G27" i="6"/>
  <c r="L27" i="6" s="1"/>
  <c r="K21" i="6"/>
  <c r="I21" i="6"/>
  <c r="G21" i="6"/>
  <c r="K20" i="6"/>
  <c r="I20" i="6"/>
  <c r="G20" i="6"/>
  <c r="L20" i="6" s="1"/>
  <c r="K19" i="6"/>
  <c r="I19" i="6"/>
  <c r="G19" i="6"/>
  <c r="I18" i="6"/>
  <c r="G18" i="6"/>
  <c r="J5" i="6"/>
  <c r="G28" i="6" l="1"/>
  <c r="I28" i="6"/>
  <c r="L19" i="6"/>
  <c r="L21" i="6"/>
  <c r="AF31" i="5"/>
  <c r="AG31" i="5"/>
  <c r="AE31" i="5"/>
  <c r="AA31" i="5"/>
  <c r="Z31" i="5"/>
  <c r="Y31" i="5"/>
  <c r="X31" i="5"/>
  <c r="W31" i="5"/>
  <c r="V31" i="5"/>
  <c r="U31" i="5"/>
  <c r="T31" i="5"/>
  <c r="S31" i="5"/>
  <c r="R31" i="5"/>
  <c r="Q31" i="5"/>
  <c r="P31" i="5"/>
  <c r="O31" i="5"/>
  <c r="N31" i="5"/>
  <c r="M31" i="5"/>
  <c r="L31" i="5"/>
  <c r="K31" i="5"/>
  <c r="J31" i="5"/>
  <c r="I31" i="5"/>
  <c r="H31" i="5"/>
  <c r="G31" i="5"/>
  <c r="F31" i="5"/>
  <c r="E31" i="5"/>
  <c r="D31" i="5"/>
  <c r="V7" i="5"/>
  <c r="J7" i="5"/>
  <c r="AE8" i="5"/>
  <c r="S8" i="5"/>
  <c r="G8" i="5"/>
  <c r="AD31" i="5"/>
  <c r="AC31" i="5"/>
  <c r="AB31" i="5"/>
  <c r="AM4" i="5"/>
  <c r="AL4" i="5"/>
  <c r="AK4" i="5"/>
  <c r="AJ4" i="5"/>
  <c r="B31" i="5" s="1"/>
  <c r="A31" i="5" l="1"/>
  <c r="S4" i="5" s="1"/>
  <c r="G11" i="6" l="1"/>
  <c r="I11" i="6"/>
  <c r="K11" i="6"/>
  <c r="G12" i="6"/>
  <c r="I12" i="6"/>
  <c r="K12" i="6"/>
  <c r="G13" i="6"/>
  <c r="I13" i="6"/>
  <c r="K13" i="6"/>
  <c r="G14" i="6"/>
  <c r="I14" i="6"/>
  <c r="K14" i="6"/>
  <c r="G33" i="6"/>
  <c r="K33" i="6"/>
  <c r="G34" i="6"/>
  <c r="I34" i="6"/>
  <c r="K34" i="6"/>
  <c r="L34" i="6"/>
  <c r="G35" i="6"/>
  <c r="I35" i="6"/>
  <c r="K35" i="6"/>
  <c r="G36" i="6"/>
  <c r="I36" i="6"/>
  <c r="K36" i="6"/>
  <c r="G37" i="6"/>
  <c r="I37" i="6"/>
  <c r="K37" i="6"/>
  <c r="G44" i="6"/>
  <c r="I44" i="6"/>
  <c r="K44" i="6"/>
  <c r="G45" i="6"/>
  <c r="I45" i="6"/>
  <c r="K45" i="6"/>
  <c r="G46" i="6"/>
  <c r="I46" i="6"/>
  <c r="K46" i="6"/>
  <c r="G47" i="6"/>
  <c r="I47" i="6"/>
  <c r="K47" i="6"/>
  <c r="G48" i="6"/>
  <c r="I48" i="6"/>
  <c r="K48" i="6"/>
  <c r="G55" i="6"/>
  <c r="I55" i="6"/>
  <c r="K55" i="6"/>
  <c r="G56" i="6"/>
  <c r="I56" i="6"/>
  <c r="K56" i="6"/>
  <c r="G57" i="6"/>
  <c r="I57" i="6"/>
  <c r="K57" i="6"/>
  <c r="G58" i="6"/>
  <c r="I58" i="6"/>
  <c r="K58" i="6"/>
  <c r="G59" i="6"/>
  <c r="I59" i="6"/>
  <c r="K59" i="6"/>
  <c r="G66" i="6"/>
  <c r="I66" i="6"/>
  <c r="K66" i="6"/>
  <c r="G67" i="6"/>
  <c r="I67" i="6"/>
  <c r="K67" i="6"/>
  <c r="G68" i="6"/>
  <c r="I68" i="6"/>
  <c r="K68" i="6"/>
  <c r="G69" i="6"/>
  <c r="I69" i="6"/>
  <c r="K69" i="6"/>
  <c r="G70" i="6"/>
  <c r="I70" i="6"/>
  <c r="K70" i="6"/>
  <c r="I93" i="6"/>
  <c r="I82" i="6"/>
  <c r="G76" i="6"/>
  <c r="I76" i="6"/>
  <c r="K76" i="6"/>
  <c r="G77" i="6"/>
  <c r="I77" i="6"/>
  <c r="K77" i="6"/>
  <c r="G78" i="6"/>
  <c r="I78" i="6"/>
  <c r="K78" i="6"/>
  <c r="G79" i="6"/>
  <c r="I79" i="6"/>
  <c r="K79" i="6"/>
  <c r="G80" i="6"/>
  <c r="I80" i="6"/>
  <c r="K80" i="6"/>
  <c r="G81" i="6"/>
  <c r="I81" i="6"/>
  <c r="K81" i="6"/>
  <c r="G88" i="6"/>
  <c r="I88" i="6"/>
  <c r="K88" i="6"/>
  <c r="G89" i="6"/>
  <c r="I89" i="6"/>
  <c r="K89" i="6"/>
  <c r="G90" i="6"/>
  <c r="I90" i="6"/>
  <c r="K90" i="6"/>
  <c r="G91" i="6"/>
  <c r="I91" i="6"/>
  <c r="K91" i="6"/>
  <c r="G92" i="6"/>
  <c r="I92" i="6"/>
  <c r="K92" i="6"/>
  <c r="G109" i="6"/>
  <c r="I109" i="6"/>
  <c r="K109" i="6"/>
  <c r="G110" i="6"/>
  <c r="I110" i="6"/>
  <c r="K110" i="6"/>
  <c r="L110" i="6" s="1"/>
  <c r="G111" i="6"/>
  <c r="I111" i="6"/>
  <c r="K111" i="6"/>
  <c r="G112" i="6"/>
  <c r="I112" i="6"/>
  <c r="K112" i="6"/>
  <c r="G113" i="6"/>
  <c r="I113" i="6"/>
  <c r="K113" i="6"/>
  <c r="G114" i="6"/>
  <c r="I114" i="6"/>
  <c r="K114" i="6"/>
  <c r="G98" i="6"/>
  <c r="I98" i="6"/>
  <c r="K98" i="6"/>
  <c r="G99" i="6"/>
  <c r="I99" i="6"/>
  <c r="K99" i="6"/>
  <c r="G100" i="6"/>
  <c r="I100" i="6"/>
  <c r="K100" i="6"/>
  <c r="G101" i="6"/>
  <c r="I101" i="6"/>
  <c r="K101" i="6"/>
  <c r="G102" i="6"/>
  <c r="I102" i="6"/>
  <c r="K102" i="6"/>
  <c r="G103" i="6"/>
  <c r="I103" i="6"/>
  <c r="K103" i="6"/>
  <c r="L36" i="6" l="1"/>
  <c r="L67" i="6"/>
  <c r="L58" i="6"/>
  <c r="L48" i="6"/>
  <c r="L46" i="6"/>
  <c r="L37" i="6"/>
  <c r="K10" i="6"/>
  <c r="I10" i="6"/>
  <c r="G10" i="6"/>
  <c r="L56" i="6"/>
  <c r="L47" i="6"/>
  <c r="L88" i="6"/>
  <c r="L35" i="6"/>
  <c r="L69" i="6"/>
  <c r="L57" i="6"/>
  <c r="L45" i="6"/>
  <c r="L98" i="6"/>
  <c r="L103" i="6"/>
  <c r="L101" i="6"/>
  <c r="L44" i="6"/>
  <c r="L76" i="6"/>
  <c r="L55" i="6"/>
  <c r="L11" i="6"/>
  <c r="L90" i="6"/>
  <c r="L77" i="6"/>
  <c r="L66" i="6"/>
  <c r="L81" i="6"/>
  <c r="L70" i="6"/>
  <c r="L114" i="6"/>
  <c r="L12" i="6"/>
  <c r="L14" i="6"/>
  <c r="L13" i="6"/>
  <c r="L59" i="6"/>
  <c r="L68" i="6"/>
  <c r="L91" i="6"/>
  <c r="L79" i="6"/>
  <c r="L92" i="6"/>
  <c r="L89" i="6"/>
  <c r="L80" i="6"/>
  <c r="L78" i="6"/>
  <c r="L99" i="6"/>
  <c r="L100" i="6"/>
  <c r="L111" i="6"/>
  <c r="L113" i="6"/>
  <c r="L112" i="6"/>
  <c r="L102" i="6"/>
  <c r="L109" i="6"/>
  <c r="I8" i="6"/>
  <c r="K96" i="6"/>
  <c r="G85" i="6"/>
  <c r="D26" i="11"/>
  <c r="D25" i="11"/>
  <c r="K71" i="6"/>
  <c r="I71" i="6"/>
  <c r="G71" i="6"/>
  <c r="K65" i="6"/>
  <c r="I65" i="6"/>
  <c r="G65" i="6"/>
  <c r="K64" i="6"/>
  <c r="I64" i="6"/>
  <c r="G64" i="6"/>
  <c r="K63" i="6"/>
  <c r="I63" i="6"/>
  <c r="G63" i="6"/>
  <c r="K62" i="6"/>
  <c r="G62" i="6"/>
  <c r="K38" i="6"/>
  <c r="I38" i="6"/>
  <c r="G38" i="6"/>
  <c r="K32" i="6"/>
  <c r="I32" i="6"/>
  <c r="G32" i="6"/>
  <c r="K31" i="6"/>
  <c r="I31" i="6"/>
  <c r="G31" i="6"/>
  <c r="K30" i="6"/>
  <c r="I30" i="6"/>
  <c r="G30" i="6"/>
  <c r="K29" i="6"/>
  <c r="I29" i="6"/>
  <c r="G29" i="6"/>
  <c r="K115" i="6"/>
  <c r="K108" i="6"/>
  <c r="K107" i="6"/>
  <c r="K106" i="6"/>
  <c r="K104" i="6"/>
  <c r="K97" i="6"/>
  <c r="K95" i="6"/>
  <c r="K93" i="6"/>
  <c r="K87" i="6"/>
  <c r="K86" i="6"/>
  <c r="K85" i="6"/>
  <c r="K84" i="6"/>
  <c r="K82" i="6"/>
  <c r="K75" i="6"/>
  <c r="K74" i="6"/>
  <c r="K73" i="6"/>
  <c r="K60" i="6"/>
  <c r="K54" i="6"/>
  <c r="K53" i="6"/>
  <c r="K52" i="6"/>
  <c r="K51" i="6"/>
  <c r="K49" i="6"/>
  <c r="K43" i="6"/>
  <c r="K42" i="6"/>
  <c r="K41" i="6"/>
  <c r="K40" i="6"/>
  <c r="K16" i="6"/>
  <c r="K15" i="6"/>
  <c r="K9" i="6"/>
  <c r="K8" i="6"/>
  <c r="I115" i="6"/>
  <c r="I108" i="6"/>
  <c r="I107" i="6"/>
  <c r="I106" i="6"/>
  <c r="I104" i="6"/>
  <c r="I97" i="6"/>
  <c r="I96" i="6"/>
  <c r="I95" i="6"/>
  <c r="I87" i="6"/>
  <c r="I86" i="6"/>
  <c r="I85" i="6"/>
  <c r="I84" i="6"/>
  <c r="I75" i="6"/>
  <c r="I74" i="6"/>
  <c r="I73" i="6"/>
  <c r="I60" i="6"/>
  <c r="I54" i="6"/>
  <c r="I53" i="6"/>
  <c r="I52" i="6"/>
  <c r="I51" i="6"/>
  <c r="I49" i="6"/>
  <c r="I43" i="6"/>
  <c r="I42" i="6"/>
  <c r="I41" i="6"/>
  <c r="I40" i="6"/>
  <c r="I16" i="6"/>
  <c r="I15" i="6"/>
  <c r="I9" i="6"/>
  <c r="G115" i="6"/>
  <c r="G108" i="6"/>
  <c r="G107" i="6"/>
  <c r="G106" i="6"/>
  <c r="G104" i="6"/>
  <c r="G97" i="6"/>
  <c r="G96" i="6"/>
  <c r="G95" i="6"/>
  <c r="G93" i="6"/>
  <c r="G87" i="6"/>
  <c r="G86" i="6"/>
  <c r="G84" i="6"/>
  <c r="G82" i="6"/>
  <c r="G75" i="6"/>
  <c r="G74" i="6"/>
  <c r="G73" i="6"/>
  <c r="G60" i="6"/>
  <c r="G54" i="6"/>
  <c r="G53" i="6"/>
  <c r="G52" i="6"/>
  <c r="G51" i="6"/>
  <c r="G49" i="6"/>
  <c r="G43" i="6"/>
  <c r="G42" i="6"/>
  <c r="G41" i="6"/>
  <c r="G40" i="6"/>
  <c r="G16" i="6"/>
  <c r="G15" i="6"/>
  <c r="G9" i="6"/>
  <c r="G8" i="6"/>
  <c r="O34" i="11"/>
  <c r="N34" i="11"/>
  <c r="E34" i="11"/>
  <c r="E33" i="11"/>
  <c r="O14" i="11"/>
  <c r="N14" i="11"/>
  <c r="E14" i="11"/>
  <c r="E13" i="11"/>
  <c r="L10" i="6" l="1"/>
  <c r="E15" i="11"/>
  <c r="E35" i="11"/>
  <c r="L115" i="6"/>
  <c r="L104" i="6"/>
  <c r="I83" i="6"/>
  <c r="K94" i="6"/>
  <c r="I94" i="6"/>
  <c r="L31" i="6"/>
  <c r="L38" i="6"/>
  <c r="L87" i="6"/>
  <c r="L65" i="6"/>
  <c r="L97" i="6"/>
  <c r="L16" i="6"/>
  <c r="L64" i="6"/>
  <c r="K83" i="6"/>
  <c r="L54" i="6"/>
  <c r="K39" i="6"/>
  <c r="L32" i="6"/>
  <c r="L63" i="6"/>
  <c r="L71" i="6"/>
  <c r="G116" i="6"/>
  <c r="F17" i="58" s="1"/>
  <c r="L30" i="6"/>
  <c r="L74" i="6"/>
  <c r="L49" i="6"/>
  <c r="K50" i="6"/>
  <c r="L43" i="6"/>
  <c r="L73" i="6"/>
  <c r="L75" i="6"/>
  <c r="G72" i="6"/>
  <c r="K72" i="6"/>
  <c r="L15" i="6"/>
  <c r="L82" i="6"/>
  <c r="L9" i="6"/>
  <c r="L40" i="6"/>
  <c r="L41" i="6"/>
  <c r="L60" i="6"/>
  <c r="L42" i="6"/>
  <c r="G83" i="6"/>
  <c r="L93" i="6"/>
  <c r="L108" i="6"/>
  <c r="I50" i="6"/>
  <c r="L86" i="6"/>
  <c r="L52" i="6"/>
  <c r="G50" i="6"/>
  <c r="G39" i="6"/>
  <c r="L106" i="6"/>
  <c r="K116" i="6"/>
  <c r="H17" i="58" s="1"/>
  <c r="L8" i="6"/>
  <c r="L107" i="6"/>
  <c r="I105" i="6"/>
  <c r="K105" i="6"/>
  <c r="L95" i="6"/>
  <c r="I116" i="6"/>
  <c r="G17" i="58" s="1"/>
  <c r="G105" i="6"/>
  <c r="L96" i="6"/>
  <c r="G94" i="6"/>
  <c r="L29" i="6"/>
  <c r="L85" i="6"/>
  <c r="L84" i="6"/>
  <c r="L53" i="6"/>
  <c r="I61" i="6"/>
  <c r="K61" i="6"/>
  <c r="G61" i="6"/>
  <c r="L51" i="6"/>
  <c r="F16" i="58" l="1"/>
  <c r="G117" i="6"/>
  <c r="F18" i="58" s="1"/>
  <c r="H16" i="58"/>
  <c r="K117" i="6"/>
  <c r="H18" i="58" s="1"/>
  <c r="G16" i="58"/>
  <c r="I117" i="6"/>
  <c r="G18" i="58" s="1"/>
  <c r="D15" i="58"/>
  <c r="M15" i="58" s="1"/>
  <c r="D11" i="58"/>
  <c r="M11" i="58" s="1"/>
  <c r="D14" i="58"/>
  <c r="M14" i="58" s="1"/>
  <c r="D10" i="58"/>
  <c r="M10" i="58" s="1"/>
  <c r="D13" i="58"/>
  <c r="M13" i="58" s="1"/>
  <c r="D12" i="58"/>
  <c r="M12" i="58" s="1"/>
  <c r="L83" i="6"/>
  <c r="L50" i="6"/>
  <c r="L116" i="6"/>
  <c r="I17" i="58" s="1"/>
  <c r="K17" i="58" s="1"/>
  <c r="L105" i="6"/>
  <c r="I16" i="58" s="1"/>
  <c r="K16" i="58" s="1"/>
  <c r="L94" i="6"/>
  <c r="L61" i="6"/>
  <c r="K7" i="6" l="1"/>
  <c r="K17" i="6" s="1"/>
  <c r="G7" i="6"/>
  <c r="I7" i="6"/>
  <c r="I17" i="6" s="1"/>
  <c r="I62" i="6"/>
  <c r="L62" i="6" s="1"/>
  <c r="K18" i="6" l="1"/>
  <c r="L7" i="6"/>
  <c r="G17" i="6"/>
  <c r="I72" i="6"/>
  <c r="I33" i="6" l="1"/>
  <c r="K28" i="6"/>
  <c r="L18" i="6"/>
  <c r="L17" i="6"/>
  <c r="L72" i="6"/>
  <c r="L28" i="6" l="1"/>
  <c r="L33" i="6"/>
  <c r="I39" i="6"/>
  <c r="L39" i="6" l="1"/>
  <c r="L117" i="6" l="1"/>
  <c r="I18" i="58" s="1"/>
  <c r="J22" i="5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<sst xmlns="http://schemas.openxmlformats.org/spreadsheetml/2006/main" count="1827" uniqueCount="232">
  <si>
    <t>【課題設定型・事業者提案型】</t>
    <rPh sb="1" eb="3">
      <t>カダイ</t>
    </rPh>
    <rPh sb="3" eb="5">
      <t>セッテイ</t>
    </rPh>
    <rPh sb="5" eb="6">
      <t>ガタ</t>
    </rPh>
    <rPh sb="7" eb="13">
      <t>ジギョウシャテイアンカタ</t>
    </rPh>
    <phoneticPr fontId="1"/>
  </si>
  <si>
    <t>建　物　概　要</t>
    <rPh sb="0" eb="1">
      <t>タツル</t>
    </rPh>
    <rPh sb="2" eb="3">
      <t>モノ</t>
    </rPh>
    <rPh sb="4" eb="5">
      <t>ガイ</t>
    </rPh>
    <rPh sb="6" eb="7">
      <t>ヨウ</t>
    </rPh>
    <phoneticPr fontId="1"/>
  </si>
  <si>
    <t>棟番号</t>
    <rPh sb="0" eb="1">
      <t>トウ</t>
    </rPh>
    <rPh sb="1" eb="3">
      <t>バンゴウ</t>
    </rPh>
    <phoneticPr fontId="1"/>
  </si>
  <si>
    <t>建物名称</t>
    <rPh sb="0" eb="2">
      <t>タテモノ</t>
    </rPh>
    <rPh sb="2" eb="4">
      <t>メイショウ</t>
    </rPh>
    <phoneticPr fontId="1"/>
  </si>
  <si>
    <t>工事種別</t>
    <rPh sb="0" eb="2">
      <t>コウジ</t>
    </rPh>
    <rPh sb="2" eb="4">
      <t>シュベツ</t>
    </rPh>
    <phoneticPr fontId="1"/>
  </si>
  <si>
    <t>[建設、改修、取得+改修、取得]から選択</t>
    <rPh sb="1" eb="3">
      <t>ケンセツ</t>
    </rPh>
    <rPh sb="4" eb="6">
      <t>カイシュウ</t>
    </rPh>
    <rPh sb="7" eb="9">
      <t>シュトク</t>
    </rPh>
    <rPh sb="10" eb="12">
      <t>カイシュウ</t>
    </rPh>
    <rPh sb="18" eb="20">
      <t>センタク</t>
    </rPh>
    <phoneticPr fontId="1"/>
  </si>
  <si>
    <t>建設</t>
    <rPh sb="0" eb="2">
      <t>ケンセツ</t>
    </rPh>
    <phoneticPr fontId="1"/>
  </si>
  <si>
    <t>改修</t>
    <rPh sb="0" eb="2">
      <t>カイシュウ</t>
    </rPh>
    <phoneticPr fontId="1"/>
  </si>
  <si>
    <t>取得＋改修</t>
    <rPh sb="0" eb="2">
      <t>シュトク</t>
    </rPh>
    <rPh sb="3" eb="5">
      <t>カイシュウ</t>
    </rPh>
    <phoneticPr fontId="1"/>
  </si>
  <si>
    <t>取得</t>
    <rPh sb="0" eb="2">
      <t>シュトク</t>
    </rPh>
    <phoneticPr fontId="1"/>
  </si>
  <si>
    <t>敷地</t>
    <rPh sb="0" eb="2">
      <t>シキチ</t>
    </rPh>
    <phoneticPr fontId="1"/>
  </si>
  <si>
    <t>住所</t>
    <phoneticPr fontId="1"/>
  </si>
  <si>
    <t>用途地域</t>
    <rPh sb="0" eb="2">
      <t>ヨウト</t>
    </rPh>
    <rPh sb="2" eb="4">
      <t>チイキ</t>
    </rPh>
    <phoneticPr fontId="1"/>
  </si>
  <si>
    <t>（用途地域の指定状況）</t>
    <rPh sb="1" eb="3">
      <t>ヨウト</t>
    </rPh>
    <rPh sb="3" eb="5">
      <t>チイキ</t>
    </rPh>
    <rPh sb="6" eb="8">
      <t>シテイ</t>
    </rPh>
    <rPh sb="8" eb="10">
      <t>ジョウキョウ</t>
    </rPh>
    <phoneticPr fontId="1"/>
  </si>
  <si>
    <t>敷地面積</t>
    <rPh sb="0" eb="2">
      <t>シキチ</t>
    </rPh>
    <rPh sb="2" eb="4">
      <t>メンセキ</t>
    </rPh>
    <phoneticPr fontId="1"/>
  </si>
  <si>
    <t>数値を記入（単位：㎡）</t>
    <rPh sb="0" eb="2">
      <t>スウチ</t>
    </rPh>
    <rPh sb="3" eb="5">
      <t>キニュウ</t>
    </rPh>
    <rPh sb="6" eb="8">
      <t>タンイ</t>
    </rPh>
    <phoneticPr fontId="1"/>
  </si>
  <si>
    <t>㎡</t>
    <phoneticPr fontId="1"/>
  </si>
  <si>
    <t>提案者からみた
所有形態</t>
    <rPh sb="0" eb="3">
      <t>テイアンシャ</t>
    </rPh>
    <rPh sb="8" eb="10">
      <t>ショユウ</t>
    </rPh>
    <rPh sb="10" eb="12">
      <t>ケイタイ</t>
    </rPh>
    <phoneticPr fontId="1"/>
  </si>
  <si>
    <t>[持地,借地,その他]　から選択</t>
    <rPh sb="1" eb="3">
      <t>モチチ</t>
    </rPh>
    <rPh sb="4" eb="5">
      <t>シャク</t>
    </rPh>
    <rPh sb="5" eb="6">
      <t>チ</t>
    </rPh>
    <phoneticPr fontId="1"/>
  </si>
  <si>
    <t>持地</t>
    <rPh sb="0" eb="2">
      <t>モチチ</t>
    </rPh>
    <phoneticPr fontId="1"/>
  </si>
  <si>
    <t>借地</t>
    <rPh sb="0" eb="2">
      <t>シャクチ</t>
    </rPh>
    <phoneticPr fontId="1"/>
  </si>
  <si>
    <t>その他</t>
    <rPh sb="2" eb="3">
      <t>タ</t>
    </rPh>
    <phoneticPr fontId="1"/>
  </si>
  <si>
    <t>取得状況等</t>
    <rPh sb="0" eb="2">
      <t>シュトク</t>
    </rPh>
    <rPh sb="2" eb="4">
      <t>ジョウキョウ</t>
    </rPh>
    <rPh sb="4" eb="5">
      <t>トウ</t>
    </rPh>
    <phoneticPr fontId="1"/>
  </si>
  <si>
    <t>年</t>
    <rPh sb="0" eb="1">
      <t>ネン</t>
    </rPh>
    <phoneticPr fontId="1"/>
  </si>
  <si>
    <t>月</t>
    <rPh sb="0" eb="1">
      <t>ツキ</t>
    </rPh>
    <phoneticPr fontId="1"/>
  </si>
  <si>
    <t>敷地の全部が該当</t>
    <phoneticPr fontId="1"/>
  </si>
  <si>
    <t>建物</t>
    <rPh sb="0" eb="2">
      <t>タテモノ</t>
    </rPh>
    <phoneticPr fontId="1"/>
  </si>
  <si>
    <t>階数</t>
    <rPh sb="0" eb="2">
      <t>カイスウ</t>
    </rPh>
    <phoneticPr fontId="1"/>
  </si>
  <si>
    <t>（地上●階、地下●階）</t>
    <rPh sb="1" eb="3">
      <t>チジョウ</t>
    </rPh>
    <rPh sb="4" eb="5">
      <t>カイ</t>
    </rPh>
    <rPh sb="6" eb="8">
      <t>チカ</t>
    </rPh>
    <rPh sb="9" eb="10">
      <t>カイ</t>
    </rPh>
    <phoneticPr fontId="1"/>
  </si>
  <si>
    <t>地上</t>
    <rPh sb="0" eb="2">
      <t>チジョウ</t>
    </rPh>
    <phoneticPr fontId="1"/>
  </si>
  <si>
    <t>階</t>
    <rPh sb="0" eb="1">
      <t>カイ</t>
    </rPh>
    <phoneticPr fontId="1"/>
  </si>
  <si>
    <t>地下</t>
    <phoneticPr fontId="1"/>
  </si>
  <si>
    <t>延床面積</t>
    <rPh sb="0" eb="1">
      <t>ノ</t>
    </rPh>
    <rPh sb="1" eb="2">
      <t>ユカ</t>
    </rPh>
    <rPh sb="2" eb="4">
      <t>メンセキ</t>
    </rPh>
    <phoneticPr fontId="1"/>
  </si>
  <si>
    <t>数値を記入（単位：㎡）</t>
    <phoneticPr fontId="1"/>
  </si>
  <si>
    <t>（●年●月）</t>
    <rPh sb="2" eb="3">
      <t>ネン</t>
    </rPh>
    <rPh sb="4" eb="5">
      <t>ツキ</t>
    </rPh>
    <phoneticPr fontId="1"/>
  </si>
  <si>
    <t>構造</t>
    <rPh sb="0" eb="2">
      <t>コウゾウ</t>
    </rPh>
    <phoneticPr fontId="1"/>
  </si>
  <si>
    <t>[RC造、S造、木造、その他]　から選択</t>
    <rPh sb="3" eb="4">
      <t>ゾウ</t>
    </rPh>
    <rPh sb="6" eb="7">
      <t>ゾウ</t>
    </rPh>
    <rPh sb="8" eb="10">
      <t>モクゾウ</t>
    </rPh>
    <rPh sb="13" eb="14">
      <t>タ</t>
    </rPh>
    <rPh sb="18" eb="20">
      <t>センタク</t>
    </rPh>
    <phoneticPr fontId="1"/>
  </si>
  <si>
    <t>RC造</t>
    <phoneticPr fontId="1"/>
  </si>
  <si>
    <t>S造</t>
    <phoneticPr fontId="1"/>
  </si>
  <si>
    <t>木造</t>
    <phoneticPr fontId="1"/>
  </si>
  <si>
    <t>その他</t>
  </si>
  <si>
    <t>（その他の内容）</t>
    <rPh sb="3" eb="4">
      <t>タ</t>
    </rPh>
    <rPh sb="5" eb="7">
      <t>ナイヨウ</t>
    </rPh>
    <phoneticPr fontId="1"/>
  </si>
  <si>
    <t>耐震基準適合状況</t>
    <rPh sb="0" eb="2">
      <t>タイシン</t>
    </rPh>
    <rPh sb="2" eb="4">
      <t>キジュン</t>
    </rPh>
    <rPh sb="4" eb="6">
      <t>テキゴウ</t>
    </rPh>
    <rPh sb="6" eb="8">
      <t>ジョウキョウ</t>
    </rPh>
    <phoneticPr fontId="1"/>
  </si>
  <si>
    <t>適合している</t>
    <phoneticPr fontId="1"/>
  </si>
  <si>
    <t>モデル事業の補助等で実施する改修工事により適合予定</t>
    <rPh sb="8" eb="9">
      <t>トウ</t>
    </rPh>
    <phoneticPr fontId="1"/>
  </si>
  <si>
    <t>関係法令への
既存不適格の状況</t>
    <rPh sb="0" eb="2">
      <t>カンケイ</t>
    </rPh>
    <rPh sb="2" eb="4">
      <t>ホウレイ</t>
    </rPh>
    <rPh sb="7" eb="9">
      <t>キソン</t>
    </rPh>
    <rPh sb="9" eb="12">
      <t>フテキカク</t>
    </rPh>
    <rPh sb="13" eb="15">
      <t>ジョウキョウ</t>
    </rPh>
    <phoneticPr fontId="1"/>
  </si>
  <si>
    <t>[既存不適格等はない、既存不適格等がある]　から選択</t>
    <rPh sb="1" eb="3">
      <t>キソン</t>
    </rPh>
    <rPh sb="3" eb="6">
      <t>フテキカク</t>
    </rPh>
    <rPh sb="6" eb="7">
      <t>トウ</t>
    </rPh>
    <rPh sb="11" eb="13">
      <t>キゾン</t>
    </rPh>
    <rPh sb="13" eb="16">
      <t>フテキカク</t>
    </rPh>
    <rPh sb="16" eb="17">
      <t>トウ</t>
    </rPh>
    <phoneticPr fontId="1"/>
  </si>
  <si>
    <t>既存不適格等はない</t>
    <rPh sb="0" eb="2">
      <t>キゾン</t>
    </rPh>
    <rPh sb="2" eb="5">
      <t>フテキカク</t>
    </rPh>
    <rPh sb="5" eb="6">
      <t>トウ</t>
    </rPh>
    <phoneticPr fontId="1"/>
  </si>
  <si>
    <t>既存不適格等がある</t>
    <rPh sb="0" eb="2">
      <t>キゾン</t>
    </rPh>
    <rPh sb="2" eb="5">
      <t>フテキカク</t>
    </rPh>
    <rPh sb="5" eb="6">
      <t>トウ</t>
    </rPh>
    <phoneticPr fontId="1"/>
  </si>
  <si>
    <t>（既存不適格等の内容）</t>
    <rPh sb="1" eb="3">
      <t>キゾン</t>
    </rPh>
    <rPh sb="3" eb="6">
      <t>フテキカク</t>
    </rPh>
    <rPh sb="6" eb="7">
      <t>トウ</t>
    </rPh>
    <rPh sb="8" eb="10">
      <t>ナイヨウ</t>
    </rPh>
    <phoneticPr fontId="1"/>
  </si>
  <si>
    <t>[所有物件,賃貸借物件,その他]　から選択</t>
    <rPh sb="1" eb="3">
      <t>ショユウ</t>
    </rPh>
    <rPh sb="3" eb="5">
      <t>ブッケン</t>
    </rPh>
    <rPh sb="6" eb="9">
      <t>チンタイシャク</t>
    </rPh>
    <rPh sb="9" eb="11">
      <t>ブッケン</t>
    </rPh>
    <phoneticPr fontId="1"/>
  </si>
  <si>
    <t>所有物件</t>
    <phoneticPr fontId="1"/>
  </si>
  <si>
    <t>賃貸借物件</t>
    <phoneticPr fontId="1"/>
  </si>
  <si>
    <t>補助要望
部分</t>
    <rPh sb="0" eb="2">
      <t>ホジョ</t>
    </rPh>
    <rPh sb="2" eb="4">
      <t>ヨウボウ</t>
    </rPh>
    <rPh sb="5" eb="7">
      <t>ブブン</t>
    </rPh>
    <phoneticPr fontId="1"/>
  </si>
  <si>
    <t>建物との関係</t>
    <rPh sb="0" eb="2">
      <t>タテモノ</t>
    </rPh>
    <rPh sb="4" eb="6">
      <t>カンケイ</t>
    </rPh>
    <phoneticPr fontId="1"/>
  </si>
  <si>
    <t>[建物の全部,建物の一部]　から選択</t>
    <rPh sb="1" eb="3">
      <t>タテモノ</t>
    </rPh>
    <rPh sb="4" eb="6">
      <t>ゼンブ</t>
    </rPh>
    <rPh sb="7" eb="9">
      <t>タテモノ</t>
    </rPh>
    <rPh sb="10" eb="12">
      <t>イチブ</t>
    </rPh>
    <phoneticPr fontId="1"/>
  </si>
  <si>
    <t>建物の全部</t>
    <phoneticPr fontId="1"/>
  </si>
  <si>
    <t>建物の一部</t>
    <phoneticPr fontId="1"/>
  </si>
  <si>
    <t>用途</t>
    <rPh sb="0" eb="2">
      <t>ヨウト</t>
    </rPh>
    <phoneticPr fontId="1"/>
  </si>
  <si>
    <t>[住宅,施設,住宅及び施設]　から選択</t>
    <rPh sb="1" eb="3">
      <t>ジュウタク</t>
    </rPh>
    <rPh sb="4" eb="6">
      <t>シセツ</t>
    </rPh>
    <rPh sb="7" eb="9">
      <t>ジュウタク</t>
    </rPh>
    <rPh sb="9" eb="10">
      <t>オヨ</t>
    </rPh>
    <rPh sb="11" eb="13">
      <t>シセツ</t>
    </rPh>
    <phoneticPr fontId="1"/>
  </si>
  <si>
    <t>住宅</t>
    <phoneticPr fontId="1"/>
  </si>
  <si>
    <t>施設</t>
    <phoneticPr fontId="1"/>
  </si>
  <si>
    <t>住宅及び施設</t>
    <rPh sb="4" eb="6">
      <t>シセツ</t>
    </rPh>
    <phoneticPr fontId="1"/>
  </si>
  <si>
    <t>住宅部分</t>
    <rPh sb="0" eb="2">
      <t>ジュウタク</t>
    </rPh>
    <rPh sb="2" eb="4">
      <t>ブブン</t>
    </rPh>
    <phoneticPr fontId="1"/>
  </si>
  <si>
    <t>戸数（※）</t>
    <rPh sb="0" eb="2">
      <t>コスウ</t>
    </rPh>
    <phoneticPr fontId="1"/>
  </si>
  <si>
    <t>数値を記入（単位：戸）</t>
    <rPh sb="0" eb="2">
      <t>スウチ</t>
    </rPh>
    <rPh sb="3" eb="5">
      <t>キニュウ</t>
    </rPh>
    <rPh sb="6" eb="8">
      <t>タンイ</t>
    </rPh>
    <rPh sb="9" eb="10">
      <t>ト</t>
    </rPh>
    <phoneticPr fontId="1"/>
  </si>
  <si>
    <t>戸</t>
    <rPh sb="0" eb="1">
      <t>ト</t>
    </rPh>
    <phoneticPr fontId="1"/>
  </si>
  <si>
    <t>形式</t>
    <rPh sb="0" eb="2">
      <t>ケイシキ</t>
    </rPh>
    <phoneticPr fontId="1"/>
  </si>
  <si>
    <t>[共同住宅,戸建て住宅,その他]</t>
    <rPh sb="1" eb="3">
      <t>キョウドウ</t>
    </rPh>
    <rPh sb="3" eb="5">
      <t>ジュウタク</t>
    </rPh>
    <rPh sb="6" eb="8">
      <t>コダ</t>
    </rPh>
    <rPh sb="9" eb="11">
      <t>ジュウタク</t>
    </rPh>
    <rPh sb="14" eb="15">
      <t>タ</t>
    </rPh>
    <phoneticPr fontId="1"/>
  </si>
  <si>
    <t>共同住宅</t>
    <rPh sb="0" eb="2">
      <t>キョウドウ</t>
    </rPh>
    <rPh sb="2" eb="4">
      <t>ジュウタク</t>
    </rPh>
    <phoneticPr fontId="1"/>
  </si>
  <si>
    <t>戸建て住宅</t>
    <rPh sb="0" eb="2">
      <t>コダ</t>
    </rPh>
    <rPh sb="3" eb="5">
      <t>ジュウタク</t>
    </rPh>
    <phoneticPr fontId="1"/>
  </si>
  <si>
    <t>供給形態</t>
    <rPh sb="0" eb="2">
      <t>キョウキュウ</t>
    </rPh>
    <rPh sb="2" eb="4">
      <t>ケイタイ</t>
    </rPh>
    <phoneticPr fontId="1"/>
  </si>
  <si>
    <t>[賃貸住宅,分譲住宅,その他]</t>
    <rPh sb="1" eb="3">
      <t>チンタイ</t>
    </rPh>
    <rPh sb="3" eb="5">
      <t>ジュウタク</t>
    </rPh>
    <rPh sb="6" eb="8">
      <t>ブンジョウ</t>
    </rPh>
    <rPh sb="8" eb="10">
      <t>ジュウタク</t>
    </rPh>
    <rPh sb="13" eb="14">
      <t>タ</t>
    </rPh>
    <phoneticPr fontId="1"/>
  </si>
  <si>
    <t>賃貸住宅</t>
    <rPh sb="0" eb="2">
      <t>チンタイ</t>
    </rPh>
    <rPh sb="2" eb="4">
      <t>ジュウタク</t>
    </rPh>
    <phoneticPr fontId="1"/>
  </si>
  <si>
    <t>分譲住宅</t>
    <rPh sb="0" eb="2">
      <t>ブンジョウ</t>
    </rPh>
    <rPh sb="2" eb="4">
      <t>ジュウタク</t>
    </rPh>
    <phoneticPr fontId="1"/>
  </si>
  <si>
    <t>戸当たり面積</t>
    <rPh sb="0" eb="1">
      <t>コ</t>
    </rPh>
    <rPh sb="1" eb="2">
      <t>ア</t>
    </rPh>
    <rPh sb="4" eb="6">
      <t>メンセキ</t>
    </rPh>
    <phoneticPr fontId="1"/>
  </si>
  <si>
    <t>最小面積</t>
    <rPh sb="0" eb="2">
      <t>サイショウ</t>
    </rPh>
    <rPh sb="2" eb="4">
      <t>メンセキ</t>
    </rPh>
    <phoneticPr fontId="1"/>
  </si>
  <si>
    <t>（数値を記入　単位：㎡）</t>
    <rPh sb="1" eb="3">
      <t>スウチ</t>
    </rPh>
    <rPh sb="4" eb="6">
      <t>キニュウ</t>
    </rPh>
    <rPh sb="7" eb="9">
      <t>タンイ</t>
    </rPh>
    <phoneticPr fontId="1"/>
  </si>
  <si>
    <t>最大面積</t>
    <rPh sb="0" eb="2">
      <t>サイダイ</t>
    </rPh>
    <rPh sb="2" eb="4">
      <t>メンセキ</t>
    </rPh>
    <phoneticPr fontId="1"/>
  </si>
  <si>
    <t>（数値を記入　単位：㎡）</t>
    <phoneticPr fontId="1"/>
  </si>
  <si>
    <t xml:space="preserve">[適合、不適合]　から選択	</t>
  </si>
  <si>
    <t>施設部分</t>
    <rPh sb="0" eb="2">
      <t>シセツ</t>
    </rPh>
    <rPh sb="2" eb="4">
      <t>ブブン</t>
    </rPh>
    <phoneticPr fontId="1"/>
  </si>
  <si>
    <t>施設数（※）</t>
    <rPh sb="0" eb="2">
      <t>シセツ</t>
    </rPh>
    <rPh sb="2" eb="3">
      <t>スウ</t>
    </rPh>
    <phoneticPr fontId="1"/>
  </si>
  <si>
    <t>数値を記入（単位：施設）</t>
    <rPh sb="9" eb="11">
      <t>シセツ</t>
    </rPh>
    <phoneticPr fontId="1"/>
  </si>
  <si>
    <t>施設</t>
    <rPh sb="0" eb="2">
      <t>シセツ</t>
    </rPh>
    <phoneticPr fontId="1"/>
  </si>
  <si>
    <t>施設数の内訳</t>
    <rPh sb="0" eb="3">
      <t>シセツスウ</t>
    </rPh>
    <rPh sb="4" eb="6">
      <t>ウチワケ</t>
    </rPh>
    <phoneticPr fontId="1"/>
  </si>
  <si>
    <t>（施設の数に応じて、それぞれの用途を記入）</t>
    <rPh sb="1" eb="3">
      <t>シセツ</t>
    </rPh>
    <rPh sb="4" eb="5">
      <t>スウ</t>
    </rPh>
    <rPh sb="6" eb="7">
      <t>オウ</t>
    </rPh>
    <rPh sb="15" eb="17">
      <t>ヨウト</t>
    </rPh>
    <rPh sb="18" eb="20">
      <t>キニュウ</t>
    </rPh>
    <phoneticPr fontId="1"/>
  </si>
  <si>
    <r>
      <t>補助要望</t>
    </r>
    <r>
      <rPr>
        <b/>
        <u/>
        <sz val="10"/>
        <color theme="1"/>
        <rFont val="Meiryo UI"/>
        <family val="3"/>
        <charset val="128"/>
      </rPr>
      <t>外</t>
    </r>
    <r>
      <rPr>
        <sz val="10"/>
        <color theme="1"/>
        <rFont val="Meiryo UI"/>
        <family val="3"/>
        <charset val="128"/>
      </rPr>
      <t xml:space="preserve">
部分</t>
    </r>
    <rPh sb="0" eb="2">
      <t>ホジョ</t>
    </rPh>
    <rPh sb="2" eb="4">
      <t>ヨウボウ</t>
    </rPh>
    <rPh sb="4" eb="5">
      <t>ソト</t>
    </rPh>
    <rPh sb="6" eb="8">
      <t>ブブン</t>
    </rPh>
    <phoneticPr fontId="1"/>
  </si>
  <si>
    <t>（補助要望外部分の用途）
※住宅については、戸数、形式、供給形態も記入</t>
    <rPh sb="1" eb="3">
      <t>ホジョ</t>
    </rPh>
    <rPh sb="3" eb="5">
      <t>ヨウボウ</t>
    </rPh>
    <rPh sb="5" eb="6">
      <t>ソト</t>
    </rPh>
    <rPh sb="6" eb="8">
      <t>ブブン</t>
    </rPh>
    <rPh sb="9" eb="11">
      <t>ヨウト</t>
    </rPh>
    <rPh sb="14" eb="16">
      <t>ジュウタク</t>
    </rPh>
    <rPh sb="22" eb="24">
      <t>コスウ</t>
    </rPh>
    <rPh sb="25" eb="27">
      <t>ケイシキ</t>
    </rPh>
    <rPh sb="28" eb="30">
      <t>キョウキュウ</t>
    </rPh>
    <rPh sb="30" eb="32">
      <t>ケイタイ</t>
    </rPh>
    <rPh sb="33" eb="35">
      <t>キニュウ</t>
    </rPh>
    <phoneticPr fontId="1"/>
  </si>
  <si>
    <t>※　補助上限額算定に連動します。</t>
    <rPh sb="4" eb="6">
      <t>ジョウゲン</t>
    </rPh>
    <phoneticPr fontId="1"/>
  </si>
  <si>
    <t>【課題設定型・事業者提案型】</t>
    <phoneticPr fontId="1"/>
  </si>
  <si>
    <t>建物概要のまとめ</t>
    <phoneticPr fontId="1"/>
  </si>
  <si>
    <t>＜建物概要＞</t>
    <rPh sb="1" eb="5">
      <t>タテモノガイヨウ</t>
    </rPh>
    <phoneticPr fontId="1"/>
  </si>
  <si>
    <t>工事種別</t>
    <rPh sb="0" eb="4">
      <t>コウジシュベツ</t>
    </rPh>
    <phoneticPr fontId="1"/>
  </si>
  <si>
    <t>地上階数</t>
    <rPh sb="0" eb="2">
      <t>チジョウ</t>
    </rPh>
    <rPh sb="2" eb="4">
      <t>カイスウ</t>
    </rPh>
    <phoneticPr fontId="1"/>
  </si>
  <si>
    <t>取得状況等</t>
    <rPh sb="0" eb="5">
      <t>シュトクジョウキョウトウ</t>
    </rPh>
    <phoneticPr fontId="1"/>
  </si>
  <si>
    <t>建物の竣工年次</t>
    <rPh sb="0" eb="2">
      <t>タテモノ</t>
    </rPh>
    <rPh sb="3" eb="7">
      <t>シュンコウネンジ</t>
    </rPh>
    <phoneticPr fontId="1"/>
  </si>
  <si>
    <t>土地</t>
    <rPh sb="0" eb="2">
      <t>トチ</t>
    </rPh>
    <phoneticPr fontId="1"/>
  </si>
  <si>
    <t>（改修の場合は当初の年次）</t>
    <rPh sb="1" eb="3">
      <t>カイシュウ</t>
    </rPh>
    <rPh sb="4" eb="6">
      <t>バアイ</t>
    </rPh>
    <rPh sb="7" eb="9">
      <t>トウショ</t>
    </rPh>
    <rPh sb="10" eb="12">
      <t>ネンジ</t>
    </rPh>
    <phoneticPr fontId="1"/>
  </si>
  <si>
    <t>住宅戸数</t>
    <rPh sb="0" eb="2">
      <t>ジュウタク</t>
    </rPh>
    <rPh sb="2" eb="4">
      <t>コスウ</t>
    </rPh>
    <phoneticPr fontId="1"/>
  </si>
  <si>
    <t>施設数</t>
    <rPh sb="0" eb="3">
      <t>シセツスウ</t>
    </rPh>
    <phoneticPr fontId="1"/>
  </si>
  <si>
    <r>
      <t>＜建物に整備する</t>
    </r>
    <r>
      <rPr>
        <b/>
        <sz val="14"/>
        <rFont val="Meiryo UI"/>
        <family val="3"/>
        <charset val="128"/>
      </rPr>
      <t>住宅</t>
    </r>
    <r>
      <rPr>
        <b/>
        <sz val="11"/>
        <rFont val="Meiryo UI"/>
        <family val="3"/>
        <charset val="128"/>
      </rPr>
      <t>の内容＞</t>
    </r>
    <rPh sb="1" eb="3">
      <t>タテモノ</t>
    </rPh>
    <rPh sb="4" eb="6">
      <t>セイビ</t>
    </rPh>
    <rPh sb="8" eb="10">
      <t>ジュウタク</t>
    </rPh>
    <rPh sb="11" eb="13">
      <t>ナイヨウ</t>
    </rPh>
    <phoneticPr fontId="1"/>
  </si>
  <si>
    <t>整備する
住宅の戸数</t>
  </si>
  <si>
    <r>
      <t>＜建物に整備する</t>
    </r>
    <r>
      <rPr>
        <b/>
        <sz val="14"/>
        <rFont val="Meiryo UI"/>
        <family val="3"/>
        <charset val="128"/>
      </rPr>
      <t>施設</t>
    </r>
    <r>
      <rPr>
        <b/>
        <sz val="11"/>
        <rFont val="Meiryo UI"/>
        <family val="3"/>
        <charset val="128"/>
      </rPr>
      <t>の内容＞</t>
    </r>
    <rPh sb="1" eb="3">
      <t>タテモノ</t>
    </rPh>
    <rPh sb="4" eb="6">
      <t>セイビ</t>
    </rPh>
    <rPh sb="8" eb="10">
      <t>シセツ</t>
    </rPh>
    <rPh sb="11" eb="13">
      <t>ナイヨウ</t>
    </rPh>
    <phoneticPr fontId="1"/>
  </si>
  <si>
    <t>整備する
施設数</t>
    <rPh sb="0" eb="2">
      <t>セイビ</t>
    </rPh>
    <rPh sb="5" eb="8">
      <t>シセツスウ</t>
    </rPh>
    <phoneticPr fontId="1"/>
  </si>
  <si>
    <t>整備施設内訳</t>
    <rPh sb="0" eb="2">
      <t>セイビ</t>
    </rPh>
    <rPh sb="2" eb="4">
      <t>シセツ</t>
    </rPh>
    <rPh sb="4" eb="6">
      <t>ウチワケ</t>
    </rPh>
    <phoneticPr fontId="1"/>
  </si>
  <si>
    <t>【課題設定型・事業者提案型】　</t>
    <phoneticPr fontId="1"/>
  </si>
  <si>
    <t>～</t>
    <phoneticPr fontId="1"/>
  </si>
  <si>
    <t>実施項目</t>
    <rPh sb="0" eb="2">
      <t>ジッシ</t>
    </rPh>
    <rPh sb="2" eb="4">
      <t>コウモク</t>
    </rPh>
    <phoneticPr fontId="1"/>
  </si>
  <si>
    <t>9
月</t>
    <rPh sb="2" eb="3">
      <t>ガツ</t>
    </rPh>
    <phoneticPr fontId="1"/>
  </si>
  <si>
    <t>10
月</t>
    <rPh sb="3" eb="4">
      <t>ガツ</t>
    </rPh>
    <phoneticPr fontId="1"/>
  </si>
  <si>
    <t>11
月</t>
    <rPh sb="3" eb="4">
      <t>ガツ</t>
    </rPh>
    <phoneticPr fontId="1"/>
  </si>
  <si>
    <t>12
月</t>
    <rPh sb="3" eb="4">
      <t>ガツ</t>
    </rPh>
    <phoneticPr fontId="1"/>
  </si>
  <si>
    <t>1
月</t>
    <rPh sb="2" eb="3">
      <t>ガツ</t>
    </rPh>
    <phoneticPr fontId="1"/>
  </si>
  <si>
    <t>2
月</t>
    <rPh sb="2" eb="3">
      <t>ガツ</t>
    </rPh>
    <phoneticPr fontId="1"/>
  </si>
  <si>
    <t>3
月</t>
    <rPh sb="2" eb="3">
      <t>ガツ</t>
    </rPh>
    <phoneticPr fontId="1"/>
  </si>
  <si>
    <t>4
月</t>
    <rPh sb="2" eb="3">
      <t>ガツ</t>
    </rPh>
    <phoneticPr fontId="1"/>
  </si>
  <si>
    <t>5
月</t>
    <rPh sb="2" eb="3">
      <t>ガツ</t>
    </rPh>
    <phoneticPr fontId="1"/>
  </si>
  <si>
    <t>6
月</t>
    <rPh sb="2" eb="3">
      <t>ガツ</t>
    </rPh>
    <phoneticPr fontId="1"/>
  </si>
  <si>
    <t>7
月</t>
    <rPh sb="2" eb="3">
      <t>ガツ</t>
    </rPh>
    <phoneticPr fontId="1"/>
  </si>
  <si>
    <t>8
月</t>
    <rPh sb="2" eb="3">
      <t>ガツ</t>
    </rPh>
    <phoneticPr fontId="1"/>
  </si>
  <si>
    <t>（様式６－１）</t>
    <rPh sb="1" eb="3">
      <t>ヨウシキ</t>
    </rPh>
    <phoneticPr fontId="1"/>
  </si>
  <si>
    <t>事　業　費　内　訳</t>
    <rPh sb="0" eb="1">
      <t>コト</t>
    </rPh>
    <rPh sb="2" eb="3">
      <t>ゴウ</t>
    </rPh>
    <rPh sb="4" eb="5">
      <t>ヒ</t>
    </rPh>
    <rPh sb="6" eb="7">
      <t>ナイ</t>
    </rPh>
    <rPh sb="8" eb="9">
      <t>ヤク</t>
    </rPh>
    <phoneticPr fontId="1"/>
  </si>
  <si>
    <t>単価 [千円]</t>
    <rPh sb="0" eb="2">
      <t>タンカ</t>
    </rPh>
    <phoneticPr fontId="1"/>
  </si>
  <si>
    <t>計</t>
    <rPh sb="0" eb="1">
      <t>ケイ</t>
    </rPh>
    <phoneticPr fontId="1"/>
  </si>
  <si>
    <t>数量</t>
    <rPh sb="0" eb="2">
      <t>スウリョウ</t>
    </rPh>
    <phoneticPr fontId="1"/>
  </si>
  <si>
    <t>小計</t>
    <phoneticPr fontId="1"/>
  </si>
  <si>
    <t>住宅</t>
    <rPh sb="0" eb="2">
      <t>ジュウタク</t>
    </rPh>
    <phoneticPr fontId="1"/>
  </si>
  <si>
    <t>技術の検証</t>
    <rPh sb="0" eb="2">
      <t>ギジュツ</t>
    </rPh>
    <rPh sb="3" eb="5">
      <t>ケンショウ</t>
    </rPh>
    <phoneticPr fontId="1"/>
  </si>
  <si>
    <t>情報提供
及び普及</t>
    <rPh sb="0" eb="2">
      <t>ジョウホウ</t>
    </rPh>
    <rPh sb="2" eb="4">
      <t>テイキョウ</t>
    </rPh>
    <rPh sb="5" eb="6">
      <t>オヨ</t>
    </rPh>
    <rPh sb="7" eb="9">
      <t>フキュウ</t>
    </rPh>
    <phoneticPr fontId="1"/>
  </si>
  <si>
    <t>小計</t>
    <rPh sb="0" eb="1">
      <t>ショウ</t>
    </rPh>
    <rPh sb="1" eb="2">
      <t>ケイ</t>
    </rPh>
    <phoneticPr fontId="1"/>
  </si>
  <si>
    <t>合計</t>
    <rPh sb="0" eb="2">
      <t>ゴウケイ</t>
    </rPh>
    <phoneticPr fontId="1"/>
  </si>
  <si>
    <t>事業費・補助要望額</t>
    <rPh sb="0" eb="1">
      <t>コト</t>
    </rPh>
    <rPh sb="1" eb="2">
      <t>ゴウ</t>
    </rPh>
    <rPh sb="2" eb="3">
      <t>ヒ</t>
    </rPh>
    <rPh sb="4" eb="9">
      <t>ホジョヨウボウガク</t>
    </rPh>
    <phoneticPr fontId="1"/>
  </si>
  <si>
    <r>
      <rPr>
        <b/>
        <u/>
        <sz val="12"/>
        <rFont val="Meiryo UI"/>
        <family val="3"/>
        <charset val="128"/>
      </rPr>
      <t>提案事業が選定された場合でも、全ての補助要望内容・補助要望額が対象にならない場合があります</t>
    </r>
    <r>
      <rPr>
        <sz val="12"/>
        <rFont val="Meiryo UI"/>
        <family val="3"/>
        <charset val="128"/>
      </rPr>
      <t xml:space="preserve">。
</t>
    </r>
    <r>
      <rPr>
        <b/>
        <u/>
        <sz val="12"/>
        <rFont val="Meiryo UI"/>
        <family val="3"/>
        <charset val="128"/>
      </rPr>
      <t>選定段階では、</t>
    </r>
    <r>
      <rPr>
        <sz val="12"/>
        <rFont val="Meiryo UI"/>
        <family val="3"/>
        <charset val="128"/>
      </rPr>
      <t>各選定提案に対する</t>
    </r>
    <r>
      <rPr>
        <b/>
        <u/>
        <sz val="12"/>
        <rFont val="Meiryo UI"/>
        <family val="3"/>
        <charset val="128"/>
      </rPr>
      <t>補助要望額等の上限が確定</t>
    </r>
    <r>
      <rPr>
        <sz val="12"/>
        <rFont val="Meiryo UI"/>
        <family val="3"/>
        <charset val="128"/>
      </rPr>
      <t>されますが、その後、</t>
    </r>
    <r>
      <rPr>
        <b/>
        <u/>
        <sz val="12"/>
        <rFont val="Meiryo UI"/>
        <family val="3"/>
        <charset val="128"/>
      </rPr>
      <t>事務局と調整し、個別の事業内容や補助額等について調整させていただくことがあります</t>
    </r>
    <r>
      <rPr>
        <sz val="12"/>
        <rFont val="Meiryo UI"/>
        <family val="3"/>
        <charset val="128"/>
      </rPr>
      <t>。</t>
    </r>
    <phoneticPr fontId="1"/>
  </si>
  <si>
    <t xml:space="preserve">
※補助要望額は、補助率による上限額【a】、戸数・施設数あたりの上限額【b】のいずれか低い額に収まるように、千円未満を切り捨てして入力してください。</t>
    <phoneticPr fontId="1"/>
  </si>
  <si>
    <t>工事種別ごとの
戸数／施設数</t>
    <rPh sb="0" eb="2">
      <t>コウジ</t>
    </rPh>
    <rPh sb="2" eb="4">
      <t>シュベツ</t>
    </rPh>
    <rPh sb="8" eb="10">
      <t>コスウ</t>
    </rPh>
    <rPh sb="11" eb="14">
      <t>シセツスウ</t>
    </rPh>
    <phoneticPr fontId="1"/>
  </si>
  <si>
    <t>事業費　[千円]</t>
    <rPh sb="0" eb="3">
      <t>ジギョウヒ</t>
    </rPh>
    <phoneticPr fontId="1"/>
  </si>
  <si>
    <t>補助率による上限額【a】</t>
    <rPh sb="0" eb="3">
      <t>ホジョリツ</t>
    </rPh>
    <rPh sb="6" eb="8">
      <t>ジョウゲン</t>
    </rPh>
    <rPh sb="8" eb="9">
      <t>ガク</t>
    </rPh>
    <phoneticPr fontId="1"/>
  </si>
  <si>
    <t>戸数・施設数あたり上限額【b】</t>
    <rPh sb="0" eb="2">
      <t>コスウ</t>
    </rPh>
    <rPh sb="3" eb="5">
      <t>シセツ</t>
    </rPh>
    <rPh sb="5" eb="6">
      <t>スウ</t>
    </rPh>
    <rPh sb="9" eb="11">
      <t>ジョウゲン</t>
    </rPh>
    <rPh sb="11" eb="12">
      <t>ガク</t>
    </rPh>
    <phoneticPr fontId="1"/>
  </si>
  <si>
    <t>( 2/3 )</t>
  </si>
  <si>
    <t>( 1/10 )</t>
  </si>
  <si>
    <t>( 200万円/戸 )</t>
    <rPh sb="5" eb="7">
      <t>マンエン</t>
    </rPh>
    <rPh sb="8" eb="9">
      <t>ト</t>
    </rPh>
    <phoneticPr fontId="1"/>
  </si>
  <si>
    <t>( 300万円/戸 )</t>
    <rPh sb="5" eb="7">
      <t>マンエン</t>
    </rPh>
    <rPh sb="8" eb="9">
      <t>ト</t>
    </rPh>
    <phoneticPr fontId="1"/>
  </si>
  <si>
    <t>( 2,000万円/施設 )</t>
    <rPh sb="7" eb="9">
      <t>マンエン</t>
    </rPh>
    <rPh sb="10" eb="12">
      <t>シセツ</t>
    </rPh>
    <phoneticPr fontId="1"/>
  </si>
  <si>
    <t>( 3,000万円/施設 )</t>
    <rPh sb="7" eb="9">
      <t>マンエン</t>
    </rPh>
    <rPh sb="10" eb="12">
      <t>シセツ</t>
    </rPh>
    <phoneticPr fontId="1"/>
  </si>
  <si>
    <t>情報提供及び普及</t>
    <rPh sb="0" eb="2">
      <t>ジョウホウ</t>
    </rPh>
    <rPh sb="2" eb="4">
      <t>テイキョウ</t>
    </rPh>
    <rPh sb="4" eb="5">
      <t>オヨ</t>
    </rPh>
    <rPh sb="6" eb="8">
      <t>フキュウ</t>
    </rPh>
    <phoneticPr fontId="1"/>
  </si>
  <si>
    <t>資　金　計　画</t>
    <rPh sb="0" eb="1">
      <t>シ</t>
    </rPh>
    <rPh sb="2" eb="3">
      <t>キン</t>
    </rPh>
    <rPh sb="4" eb="5">
      <t>ケイ</t>
    </rPh>
    <rPh sb="6" eb="7">
      <t>ガ</t>
    </rPh>
    <phoneticPr fontId="1"/>
  </si>
  <si>
    <t>項目</t>
    <rPh sb="0" eb="2">
      <t>コウモク</t>
    </rPh>
    <phoneticPr fontId="1"/>
  </si>
  <si>
    <t>資金 [千円]</t>
    <rPh sb="0" eb="2">
      <t>シキン</t>
    </rPh>
    <rPh sb="4" eb="6">
      <t>センエン</t>
    </rPh>
    <phoneticPr fontId="1"/>
  </si>
  <si>
    <t>事業費 [千円]</t>
    <rPh sb="0" eb="3">
      <t>ジギョウヒ</t>
    </rPh>
    <phoneticPr fontId="1"/>
  </si>
  <si>
    <t>自己資金</t>
    <rPh sb="0" eb="2">
      <t>ジコ</t>
    </rPh>
    <rPh sb="2" eb="4">
      <t>シキン</t>
    </rPh>
    <phoneticPr fontId="1"/>
  </si>
  <si>
    <r>
      <t>補助金</t>
    </r>
    <r>
      <rPr>
        <sz val="10"/>
        <color rgb="FF0070C0"/>
        <rFont val="Meiryo UI"/>
        <family val="3"/>
        <charset val="128"/>
      </rPr>
      <t>（上表の合計欄から自動転記）</t>
    </r>
    <rPh sb="0" eb="3">
      <t>ホジョキン</t>
    </rPh>
    <rPh sb="4" eb="6">
      <t>ジョウヒョウ</t>
    </rPh>
    <rPh sb="7" eb="9">
      <t>ゴウケイ</t>
    </rPh>
    <rPh sb="9" eb="10">
      <t>ラン</t>
    </rPh>
    <rPh sb="12" eb="14">
      <t>ジドウ</t>
    </rPh>
    <rPh sb="14" eb="16">
      <t>テンキ</t>
    </rPh>
    <phoneticPr fontId="1"/>
  </si>
  <si>
    <t>借入金</t>
    <rPh sb="0" eb="2">
      <t>カリイレ</t>
    </rPh>
    <rPh sb="2" eb="3">
      <t>キン</t>
    </rPh>
    <phoneticPr fontId="1"/>
  </si>
  <si>
    <t>返済期間：</t>
    <phoneticPr fontId="1"/>
  </si>
  <si>
    <t>内容：</t>
    <rPh sb="0" eb="2">
      <t>ナイヨウ</t>
    </rPh>
    <phoneticPr fontId="1"/>
  </si>
  <si>
    <t>本提案以外の補助事業への応募状況（補助要望額の重複）</t>
    <rPh sb="0" eb="1">
      <t>ホン</t>
    </rPh>
    <rPh sb="1" eb="3">
      <t>テイアン</t>
    </rPh>
    <rPh sb="3" eb="5">
      <t>イガイ</t>
    </rPh>
    <rPh sb="6" eb="8">
      <t>ホジョ</t>
    </rPh>
    <rPh sb="8" eb="10">
      <t>ジギョウ</t>
    </rPh>
    <rPh sb="12" eb="14">
      <t>オウボ</t>
    </rPh>
    <rPh sb="14" eb="16">
      <t>ジョウキョウ</t>
    </rPh>
    <rPh sb="17" eb="19">
      <t>ホジョ</t>
    </rPh>
    <rPh sb="19" eb="21">
      <t>ヨウボウ</t>
    </rPh>
    <rPh sb="21" eb="22">
      <t>ガク</t>
    </rPh>
    <rPh sb="23" eb="25">
      <t>ジュウフク</t>
    </rPh>
    <phoneticPr fontId="1"/>
  </si>
  <si>
    <t>※今回補助対象となるものを、他の補助事業に応募（申請）している場合は、申請している補助事業の名称を必ず記入してください。
 　また、補助対象となる範囲が異なる場合でも、他の補助事業の名称と補助対象範囲等を記入して下さい。</t>
    <rPh sb="18" eb="20">
      <t>ジギョウ</t>
    </rPh>
    <rPh sb="43" eb="45">
      <t>ジギョウ</t>
    </rPh>
    <rPh sb="88" eb="90">
      <t>ジギョウ</t>
    </rPh>
    <rPh sb="100" eb="101">
      <t>ナド</t>
    </rPh>
    <phoneticPr fontId="1"/>
  </si>
  <si>
    <t>他の補助事業への応募（地方自治体独自の補助事業も含む）
[なし、あり]</t>
    <rPh sb="0" eb="1">
      <t>タ</t>
    </rPh>
    <rPh sb="2" eb="4">
      <t>ホジョ</t>
    </rPh>
    <rPh sb="4" eb="6">
      <t>ジギョウ</t>
    </rPh>
    <rPh sb="8" eb="10">
      <t>オウボ</t>
    </rPh>
    <rPh sb="11" eb="13">
      <t>チホウ</t>
    </rPh>
    <rPh sb="13" eb="16">
      <t>ジチタイ</t>
    </rPh>
    <rPh sb="16" eb="18">
      <t>ドクジ</t>
    </rPh>
    <rPh sb="19" eb="21">
      <t>ホジョ</t>
    </rPh>
    <rPh sb="21" eb="23">
      <t>ジギョウ</t>
    </rPh>
    <rPh sb="24" eb="25">
      <t>フク</t>
    </rPh>
    <phoneticPr fontId="1"/>
  </si>
  <si>
    <t>他の補助事業への
応募がある場合</t>
    <rPh sb="0" eb="1">
      <t>タ</t>
    </rPh>
    <rPh sb="2" eb="4">
      <t>ホジョ</t>
    </rPh>
    <rPh sb="4" eb="6">
      <t>ジギョウ</t>
    </rPh>
    <rPh sb="9" eb="11">
      <t>オウボ</t>
    </rPh>
    <rPh sb="14" eb="16">
      <t>バアイ</t>
    </rPh>
    <phoneticPr fontId="1"/>
  </si>
  <si>
    <t>応募事業の正式名称</t>
    <rPh sb="0" eb="2">
      <t>オウボ</t>
    </rPh>
    <rPh sb="2" eb="4">
      <t>ジギョウ</t>
    </rPh>
    <rPh sb="5" eb="7">
      <t>セイシキ</t>
    </rPh>
    <rPh sb="7" eb="9">
      <t>メイショウ</t>
    </rPh>
    <phoneticPr fontId="1"/>
  </si>
  <si>
    <t>実施主体</t>
    <phoneticPr fontId="1"/>
  </si>
  <si>
    <t>補助対象経費の具体的な内容
（本事業との補助対象の区分の考え方も含む）</t>
    <rPh sb="0" eb="2">
      <t>ホジョ</t>
    </rPh>
    <rPh sb="2" eb="4">
      <t>タイショウ</t>
    </rPh>
    <rPh sb="4" eb="6">
      <t>ケイヒ</t>
    </rPh>
    <rPh sb="7" eb="10">
      <t>グタイテキ</t>
    </rPh>
    <rPh sb="11" eb="13">
      <t>ナイヨウ</t>
    </rPh>
    <rPh sb="15" eb="16">
      <t>ホン</t>
    </rPh>
    <rPh sb="16" eb="18">
      <t>ジギョウ</t>
    </rPh>
    <rPh sb="20" eb="22">
      <t>ホジョ</t>
    </rPh>
    <rPh sb="22" eb="24">
      <t>タイショウ</t>
    </rPh>
    <rPh sb="25" eb="27">
      <t>クブン</t>
    </rPh>
    <rPh sb="28" eb="29">
      <t>カンガ</t>
    </rPh>
    <rPh sb="30" eb="31">
      <t>カタ</t>
    </rPh>
    <rPh sb="32" eb="33">
      <t>フク</t>
    </rPh>
    <phoneticPr fontId="1"/>
  </si>
  <si>
    <t>補助対象額(重複分)　[千円]</t>
    <rPh sb="12" eb="14">
      <t>センエン</t>
    </rPh>
    <phoneticPr fontId="1"/>
  </si>
  <si>
    <r>
      <rPr>
        <b/>
        <sz val="16"/>
        <color theme="1"/>
        <rFont val="メイリオ"/>
        <family val="3"/>
        <charset val="128"/>
      </rPr>
      <t>提出書類のチェックリスト</t>
    </r>
    <r>
      <rPr>
        <b/>
        <sz val="12"/>
        <color rgb="FFC00000"/>
        <rFont val="メイリオ"/>
        <family val="3"/>
        <charset val="128"/>
      </rPr>
      <t>（課題設定型・事業者提案型）</t>
    </r>
    <rPh sb="0" eb="4">
      <t>テイシュツショルイ</t>
    </rPh>
    <rPh sb="13" eb="18">
      <t>カダイセッテイガタ</t>
    </rPh>
    <rPh sb="19" eb="25">
      <t>ジギョウシャテイアンカタ</t>
    </rPh>
    <phoneticPr fontId="1"/>
  </si>
  <si>
    <r>
      <t xml:space="preserve">・提案書を提出する前に、以下の様式、添付資料がすべて揃っていることを確認してください。
・提出する項目のチェック欄にチェック（✓）を入れてください。任意様式や添付資料については、資料名称を併せて記入してください。
・様式は、元データ(word又はexcelファイル)だけでなく、PDFファイルとして書き出したものを併せて提出してください。
・添付資料は、原則としてPDFファイルで提出してください。
</t>
    </r>
    <r>
      <rPr>
        <b/>
        <u/>
        <sz val="11"/>
        <color rgb="FFC00000"/>
        <rFont val="メイリオ"/>
        <family val="3"/>
        <charset val="128"/>
      </rPr>
      <t>・この「提出書類のチェックリスト」もPDFファイルとして書き出し、電子データを提出してください。</t>
    </r>
    <rPh sb="1" eb="4">
      <t>テイアンショ</t>
    </rPh>
    <rPh sb="5" eb="7">
      <t>テイシュツ</t>
    </rPh>
    <rPh sb="9" eb="10">
      <t>マエ</t>
    </rPh>
    <rPh sb="12" eb="14">
      <t>イカ</t>
    </rPh>
    <rPh sb="15" eb="17">
      <t>ヨウシキ</t>
    </rPh>
    <rPh sb="18" eb="20">
      <t>テンプ</t>
    </rPh>
    <rPh sb="20" eb="22">
      <t>シリョウ</t>
    </rPh>
    <rPh sb="26" eb="27">
      <t>ソロ</t>
    </rPh>
    <rPh sb="34" eb="36">
      <t>カクニン</t>
    </rPh>
    <rPh sb="45" eb="47">
      <t>テイシュツ</t>
    </rPh>
    <rPh sb="49" eb="51">
      <t>コウモク</t>
    </rPh>
    <rPh sb="56" eb="57">
      <t>ラン</t>
    </rPh>
    <rPh sb="66" eb="67">
      <t>イ</t>
    </rPh>
    <rPh sb="74" eb="76">
      <t>ニンイ</t>
    </rPh>
    <rPh sb="76" eb="78">
      <t>ヨウシキ</t>
    </rPh>
    <rPh sb="79" eb="81">
      <t>テンプ</t>
    </rPh>
    <rPh sb="81" eb="83">
      <t>シリョウ</t>
    </rPh>
    <rPh sb="89" eb="91">
      <t>シリョウ</t>
    </rPh>
    <rPh sb="91" eb="93">
      <t>メイショウ</t>
    </rPh>
    <rPh sb="94" eb="95">
      <t>アワ</t>
    </rPh>
    <rPh sb="97" eb="99">
      <t>キニュウ</t>
    </rPh>
    <rPh sb="108" eb="110">
      <t>ヨウシキ</t>
    </rPh>
    <rPh sb="112" eb="113">
      <t>モト</t>
    </rPh>
    <rPh sb="121" eb="122">
      <t>マタ</t>
    </rPh>
    <rPh sb="149" eb="150">
      <t>カ</t>
    </rPh>
    <rPh sb="151" eb="152">
      <t>ダ</t>
    </rPh>
    <rPh sb="157" eb="158">
      <t>アワ</t>
    </rPh>
    <rPh sb="160" eb="162">
      <t>テイシュツ</t>
    </rPh>
    <rPh sb="228" eb="229">
      <t>カ</t>
    </rPh>
    <rPh sb="230" eb="231">
      <t>ダ</t>
    </rPh>
    <rPh sb="233" eb="235">
      <t>デンシ</t>
    </rPh>
    <rPh sb="239" eb="241">
      <t>テイシュツ</t>
    </rPh>
    <phoneticPr fontId="1"/>
  </si>
  <si>
    <t>チェック欄</t>
    <rPh sb="4" eb="5">
      <t>ラン</t>
    </rPh>
    <phoneticPr fontId="1"/>
  </si>
  <si>
    <t>元データ(word
又はexcel)</t>
    <rPh sb="0" eb="1">
      <t>モト</t>
    </rPh>
    <rPh sb="10" eb="11">
      <t>マタ</t>
    </rPh>
    <phoneticPr fontId="1"/>
  </si>
  <si>
    <t>PDFファイル</t>
    <phoneticPr fontId="1"/>
  </si>
  <si>
    <r>
      <t>添　付　資　料</t>
    </r>
    <r>
      <rPr>
        <b/>
        <sz val="11"/>
        <color rgb="FFC00000"/>
        <rFont val="メイリオ"/>
        <family val="3"/>
        <charset val="128"/>
      </rPr>
      <t>（書類名称を右欄に記載）</t>
    </r>
    <r>
      <rPr>
        <sz val="9"/>
        <color theme="1"/>
        <rFont val="メイリオ"/>
        <family val="3"/>
        <charset val="128"/>
      </rPr>
      <t>　※欄が足りない場合は、行を挿入して増やしてください</t>
    </r>
    <rPh sb="0" eb="1">
      <t>テン</t>
    </rPh>
    <rPh sb="2" eb="3">
      <t>ツキ</t>
    </rPh>
    <rPh sb="4" eb="5">
      <t>シ</t>
    </rPh>
    <rPh sb="6" eb="7">
      <t>リョウ</t>
    </rPh>
    <rPh sb="21" eb="22">
      <t>ラン</t>
    </rPh>
    <rPh sb="23" eb="24">
      <t>タ</t>
    </rPh>
    <rPh sb="27" eb="29">
      <t>バアイ</t>
    </rPh>
    <rPh sb="31" eb="32">
      <t>ギョウ</t>
    </rPh>
    <rPh sb="33" eb="35">
      <t>ソウニュウ</t>
    </rPh>
    <rPh sb="37" eb="38">
      <t>フ</t>
    </rPh>
    <phoneticPr fontId="1"/>
  </si>
  <si>
    <t>定款、法人の登記簿（代表提案者、共同提案者）</t>
    <phoneticPr fontId="1"/>
  </si>
  <si>
    <r>
      <t xml:space="preserve">見積書
  </t>
    </r>
    <r>
      <rPr>
        <sz val="11"/>
        <color theme="1"/>
        <rFont val="メイリオ"/>
        <family val="3"/>
        <charset val="128"/>
      </rPr>
      <t>＊工事費内訳書</t>
    </r>
    <r>
      <rPr>
        <sz val="10"/>
        <color theme="1"/>
        <rFont val="メイリオ"/>
        <family val="3"/>
        <charset val="128"/>
      </rPr>
      <t>（設計者か施工者の中項目程度の見積書）</t>
    </r>
    <r>
      <rPr>
        <sz val="11"/>
        <color theme="1"/>
        <rFont val="メイリオ"/>
        <family val="3"/>
        <charset val="128"/>
      </rPr>
      <t xml:space="preserve">
  ＊技術の検証、情報提供に要する費用の内訳書</t>
    </r>
    <rPh sb="2" eb="3">
      <t>ショ</t>
    </rPh>
    <phoneticPr fontId="1"/>
  </si>
  <si>
    <t>市街化区域</t>
    <rPh sb="0" eb="5">
      <t>シガイカクイキ</t>
    </rPh>
    <phoneticPr fontId="1"/>
  </si>
  <si>
    <t>市街化調整区域</t>
    <rPh sb="0" eb="7">
      <t>シガイカチョウセイクイキ</t>
    </rPh>
    <phoneticPr fontId="1"/>
  </si>
  <si>
    <t>区域区分の無い都市計画区域</t>
    <rPh sb="0" eb="4">
      <t>クイキクブン</t>
    </rPh>
    <rPh sb="5" eb="6">
      <t>ナ</t>
    </rPh>
    <rPh sb="7" eb="13">
      <t>トシケイカククイキ</t>
    </rPh>
    <phoneticPr fontId="1"/>
  </si>
  <si>
    <t>準都市計画区域</t>
    <rPh sb="0" eb="5">
      <t>ジュントシケイカク</t>
    </rPh>
    <rPh sb="5" eb="7">
      <t>クイキ</t>
    </rPh>
    <phoneticPr fontId="1"/>
  </si>
  <si>
    <t>都市計画区域</t>
    <rPh sb="0" eb="2">
      <t>トシ</t>
    </rPh>
    <rPh sb="2" eb="4">
      <t>ケイカク</t>
    </rPh>
    <rPh sb="4" eb="6">
      <t>クイキ</t>
    </rPh>
    <phoneticPr fontId="1"/>
  </si>
  <si>
    <t>[市街化区域,市街化調整区域,区域区分の無い都市計画区域,
 準都市計画区域,その他]　から選択</t>
    <rPh sb="1" eb="4">
      <t>シガイカ</t>
    </rPh>
    <rPh sb="4" eb="6">
      <t>クイキ</t>
    </rPh>
    <rPh sb="7" eb="10">
      <t>シガイカ</t>
    </rPh>
    <rPh sb="10" eb="12">
      <t>チョウセイ</t>
    </rPh>
    <rPh sb="12" eb="14">
      <t>クイキ</t>
    </rPh>
    <rPh sb="15" eb="17">
      <t>クイキ</t>
    </rPh>
    <rPh sb="17" eb="19">
      <t>クブン</t>
    </rPh>
    <rPh sb="20" eb="21">
      <t>ナ</t>
    </rPh>
    <rPh sb="22" eb="24">
      <t>トシ</t>
    </rPh>
    <rPh sb="24" eb="26">
      <t>ケイカク</t>
    </rPh>
    <rPh sb="26" eb="28">
      <t>クイキ</t>
    </rPh>
    <rPh sb="31" eb="32">
      <t>ジュン</t>
    </rPh>
    <rPh sb="32" eb="34">
      <t>トシ</t>
    </rPh>
    <rPh sb="34" eb="36">
      <t>ケイカク</t>
    </rPh>
    <rPh sb="36" eb="38">
      <t>クイキ</t>
    </rPh>
    <rPh sb="41" eb="42">
      <t>タ</t>
    </rPh>
    <rPh sb="46" eb="48">
      <t>センタク</t>
    </rPh>
    <phoneticPr fontId="1"/>
  </si>
  <si>
    <t>敷地の一部が該当（整備する建物も該当）</t>
    <rPh sb="9" eb="11">
      <t>セイビ</t>
    </rPh>
    <rPh sb="13" eb="15">
      <t>タテモノ</t>
    </rPh>
    <rPh sb="16" eb="18">
      <t>ガイトウ</t>
    </rPh>
    <phoneticPr fontId="1"/>
  </si>
  <si>
    <t>敷地の一部が該当（整備する建物は該当しない）</t>
    <rPh sb="16" eb="18">
      <t>ガイトウ</t>
    </rPh>
    <phoneticPr fontId="1"/>
  </si>
  <si>
    <t>敷地の全部が該当しない</t>
    <rPh sb="0" eb="2">
      <t>シキチ</t>
    </rPh>
    <rPh sb="3" eb="5">
      <t>ゼンブ</t>
    </rPh>
    <phoneticPr fontId="1"/>
  </si>
  <si>
    <t>[敷地の全部が該当,敷地の一部が該当（整備する建物も該当）,
　敷地の一部が該当（整備する建物は該当しない）,
　敷地の全部が該当しない]　から選択</t>
    <rPh sb="1" eb="3">
      <t>シキチ</t>
    </rPh>
    <rPh sb="4" eb="6">
      <t>ゼンブ</t>
    </rPh>
    <rPh sb="7" eb="9">
      <t>ガイトウ</t>
    </rPh>
    <rPh sb="10" eb="12">
      <t>シキチ</t>
    </rPh>
    <rPh sb="13" eb="15">
      <t>イチブ</t>
    </rPh>
    <rPh sb="16" eb="18">
      <t>ガイトウ</t>
    </rPh>
    <rPh sb="19" eb="21">
      <t>セイビ</t>
    </rPh>
    <rPh sb="23" eb="25">
      <t>タテモノ</t>
    </rPh>
    <rPh sb="26" eb="28">
      <t>ガイトウ</t>
    </rPh>
    <rPh sb="32" eb="34">
      <t>シキチ</t>
    </rPh>
    <rPh sb="35" eb="37">
      <t>イチブ</t>
    </rPh>
    <rPh sb="38" eb="40">
      <t>ガイトウ</t>
    </rPh>
    <rPh sb="41" eb="43">
      <t>セイビ</t>
    </rPh>
    <rPh sb="45" eb="47">
      <t>タテモノ</t>
    </rPh>
    <rPh sb="48" eb="50">
      <t>ガイトウ</t>
    </rPh>
    <rPh sb="63" eb="65">
      <t>ガイトウ</t>
    </rPh>
    <rPh sb="72" eb="74">
      <t>センタク</t>
    </rPh>
    <phoneticPr fontId="1"/>
  </si>
  <si>
    <t>調査設計
計画</t>
    <rPh sb="0" eb="4">
      <t>チョウサセッケイ</t>
    </rPh>
    <rPh sb="5" eb="7">
      <t>ケイカク</t>
    </rPh>
    <phoneticPr fontId="1"/>
  </si>
  <si>
    <t>【課題設定型・事業者提案型】</t>
  </si>
  <si>
    <t>住宅等の
整備</t>
    <rPh sb="0" eb="3">
      <t>ジュウタクトウ</t>
    </rPh>
    <rPh sb="5" eb="7">
      <t>セイビ</t>
    </rPh>
    <phoneticPr fontId="1"/>
  </si>
  <si>
    <t>ここまでに着手→</t>
    <phoneticPr fontId="1"/>
  </si>
  <si>
    <t>施設</t>
  </si>
  <si>
    <t>住宅</t>
    <phoneticPr fontId="1"/>
  </si>
  <si>
    <t>住宅等の整備</t>
    <phoneticPr fontId="1"/>
  </si>
  <si>
    <t>調査設計計画</t>
    <phoneticPr fontId="1"/>
  </si>
  <si>
    <t>補助上限額　[千円]</t>
    <rPh sb="0" eb="2">
      <t>ホジョ</t>
    </rPh>
    <rPh sb="2" eb="5">
      <t>ジョウゲンガク</t>
    </rPh>
    <rPh sb="7" eb="9">
      <t>センエン</t>
    </rPh>
    <phoneticPr fontId="1"/>
  </si>
  <si>
    <t>事業期間（予定含む）</t>
    <phoneticPr fontId="1"/>
  </si>
  <si>
    <t>：</t>
    <phoneticPr fontId="1"/>
  </si>
  <si>
    <t>補助要望額
[千円]</t>
    <rPh sb="0" eb="2">
      <t>ホジョ</t>
    </rPh>
    <rPh sb="2" eb="4">
      <t>ヨウボウ</t>
    </rPh>
    <rPh sb="4" eb="5">
      <t>ガク</t>
    </rPh>
    <phoneticPr fontId="1"/>
  </si>
  <si>
    <t>調査設計計画</t>
    <rPh sb="0" eb="2">
      <t>チョウサ</t>
    </rPh>
    <rPh sb="2" eb="4">
      <t>セッケイ</t>
    </rPh>
    <rPh sb="4" eb="6">
      <t>ケイカク</t>
    </rPh>
    <phoneticPr fontId="1"/>
  </si>
  <si>
    <t>住宅等の整備</t>
    <rPh sb="0" eb="2">
      <t>ジュウタク</t>
    </rPh>
    <rPh sb="2" eb="3">
      <t>トウ</t>
    </rPh>
    <rPh sb="4" eb="6">
      <t>セイビ</t>
    </rPh>
    <phoneticPr fontId="1"/>
  </si>
  <si>
    <r>
      <t xml:space="preserve">災害危険区域
</t>
    </r>
    <r>
      <rPr>
        <sz val="7"/>
        <color theme="1"/>
        <rFont val="Meiryo UI"/>
        <family val="3"/>
        <charset val="128"/>
      </rPr>
      <t>（建築基準法39①）</t>
    </r>
    <rPh sb="0" eb="2">
      <t>サイガイ</t>
    </rPh>
    <rPh sb="2" eb="4">
      <t>キケン</t>
    </rPh>
    <rPh sb="4" eb="6">
      <t>クイキ</t>
    </rPh>
    <rPh sb="8" eb="13">
      <t>ケンチクキジュンホウ</t>
    </rPh>
    <phoneticPr fontId="1"/>
  </si>
  <si>
    <r>
      <t xml:space="preserve">地すべり防止区域
</t>
    </r>
    <r>
      <rPr>
        <sz val="7"/>
        <color theme="1"/>
        <rFont val="Meiryo UI"/>
        <family val="3"/>
        <charset val="128"/>
      </rPr>
      <t>（地すべり等防止法3①）</t>
    </r>
    <rPh sb="10" eb="11">
      <t>チ</t>
    </rPh>
    <phoneticPr fontId="1"/>
  </si>
  <si>
    <r>
      <t xml:space="preserve">急傾斜地崩壊危険区域
</t>
    </r>
    <r>
      <rPr>
        <sz val="7"/>
        <color theme="1"/>
        <rFont val="Meiryo UI"/>
        <family val="3"/>
        <charset val="128"/>
      </rPr>
      <t>（急傾斜地法3①）</t>
    </r>
    <phoneticPr fontId="1"/>
  </si>
  <si>
    <r>
      <t xml:space="preserve">土砂災害警戒区域
</t>
    </r>
    <r>
      <rPr>
        <sz val="7"/>
        <color theme="1"/>
        <rFont val="Meiryo UI"/>
        <family val="3"/>
        <charset val="128"/>
      </rPr>
      <t>（土砂災害防止法7①）</t>
    </r>
    <rPh sb="0" eb="4">
      <t>ドシャサイガイ</t>
    </rPh>
    <rPh sb="4" eb="6">
      <t>ケイカイ</t>
    </rPh>
    <rPh sb="6" eb="8">
      <t>クイキ</t>
    </rPh>
    <phoneticPr fontId="1"/>
  </si>
  <si>
    <r>
      <t xml:space="preserve">土砂災害特別警戒区域
</t>
    </r>
    <r>
      <rPr>
        <sz val="7"/>
        <color theme="1"/>
        <rFont val="Meiryo UI"/>
        <family val="3"/>
        <charset val="128"/>
      </rPr>
      <t>（土砂災害防止法9①）</t>
    </r>
    <rPh sb="0" eb="4">
      <t>ドシャサイガイ</t>
    </rPh>
    <rPh sb="4" eb="6">
      <t>トクベツ</t>
    </rPh>
    <rPh sb="6" eb="8">
      <t>ケイカイ</t>
    </rPh>
    <rPh sb="8" eb="10">
      <t>クイキ</t>
    </rPh>
    <rPh sb="12" eb="19">
      <t>ドシャサイガイボウシホウ</t>
    </rPh>
    <phoneticPr fontId="1"/>
  </si>
  <si>
    <r>
      <t xml:space="preserve">浸水被害防止区域
</t>
    </r>
    <r>
      <rPr>
        <sz val="7"/>
        <color theme="1"/>
        <rFont val="Meiryo UI"/>
        <family val="3"/>
        <charset val="128"/>
      </rPr>
      <t>（都市河川浸水被害対策法56①）</t>
    </r>
    <rPh sb="0" eb="4">
      <t>シンスイヒガイ</t>
    </rPh>
    <rPh sb="4" eb="6">
      <t>ボウシ</t>
    </rPh>
    <rPh sb="6" eb="8">
      <t>クイキ</t>
    </rPh>
    <rPh sb="7" eb="8">
      <t>イキ</t>
    </rPh>
    <rPh sb="10" eb="14">
      <t>トシカセン</t>
    </rPh>
    <rPh sb="14" eb="18">
      <t>シンスイヒガイ</t>
    </rPh>
    <rPh sb="18" eb="21">
      <t>タイサクホウ</t>
    </rPh>
    <phoneticPr fontId="1"/>
  </si>
  <si>
    <r>
      <t xml:space="preserve">洪水浸水想定区域
</t>
    </r>
    <r>
      <rPr>
        <sz val="7"/>
        <color theme="1"/>
        <rFont val="Meiryo UI"/>
        <family val="3"/>
        <charset val="128"/>
      </rPr>
      <t>（水防法14①または②）</t>
    </r>
    <r>
      <rPr>
        <sz val="9"/>
        <color theme="1"/>
        <rFont val="Meiryo UI"/>
        <family val="3"/>
        <charset val="128"/>
      </rPr>
      <t xml:space="preserve">または
高潮浸水想定区域
</t>
    </r>
    <r>
      <rPr>
        <sz val="7"/>
        <color theme="1"/>
        <rFont val="Meiryo UI"/>
        <family val="3"/>
        <charset val="128"/>
      </rPr>
      <t>（水防法14の3①）</t>
    </r>
    <r>
      <rPr>
        <sz val="9"/>
        <color theme="1"/>
        <rFont val="Meiryo UI"/>
        <family val="3"/>
        <charset val="128"/>
      </rPr>
      <t>で、
想定浸水深3m以上の区域</t>
    </r>
    <rPh sb="0" eb="2">
      <t>コウズイ</t>
    </rPh>
    <rPh sb="2" eb="4">
      <t>シンスイ</t>
    </rPh>
    <rPh sb="4" eb="6">
      <t>ソウテイ</t>
    </rPh>
    <rPh sb="6" eb="8">
      <t>クイキ</t>
    </rPh>
    <rPh sb="47" eb="49">
      <t>ソウテイ</t>
    </rPh>
    <rPh sb="49" eb="51">
      <t>シンスイ</t>
    </rPh>
    <rPh sb="51" eb="52">
      <t>フカ</t>
    </rPh>
    <rPh sb="54" eb="56">
      <t>イジョウ</t>
    </rPh>
    <rPh sb="57" eb="59">
      <t>クイキ</t>
    </rPh>
    <phoneticPr fontId="1"/>
  </si>
  <si>
    <r>
      <t>規模、構造及び設備の基準
(募集要領　</t>
    </r>
    <r>
      <rPr>
        <b/>
        <sz val="9"/>
        <color theme="1"/>
        <rFont val="Meiryo UI"/>
        <family val="3"/>
        <charset val="128"/>
      </rPr>
      <t>別表4</t>
    </r>
    <r>
      <rPr>
        <sz val="9"/>
        <color theme="1"/>
        <rFont val="Meiryo UI"/>
        <family val="3"/>
        <charset val="128"/>
      </rPr>
      <t>)への適合</t>
    </r>
    <rPh sb="0" eb="2">
      <t>キボ</t>
    </rPh>
    <rPh sb="3" eb="5">
      <t>コウゾウ</t>
    </rPh>
    <rPh sb="5" eb="6">
      <t>オヨ</t>
    </rPh>
    <rPh sb="7" eb="9">
      <t>セツビ</t>
    </rPh>
    <rPh sb="14" eb="18">
      <t>ボシュウヨウリョウ</t>
    </rPh>
    <rPh sb="19" eb="21">
      <t>ベッピョウ</t>
    </rPh>
    <phoneticPr fontId="1"/>
  </si>
  <si>
    <t>[適合している、モデル事業の補助等で実施する改修工事により適合予定、改修予定有(様式A提出)]から選択</t>
    <rPh sb="1" eb="3">
      <t>テキゴウ</t>
    </rPh>
    <rPh sb="11" eb="13">
      <t>ジギョウ</t>
    </rPh>
    <rPh sb="14" eb="16">
      <t>ホジョ</t>
    </rPh>
    <rPh sb="16" eb="17">
      <t>トウ</t>
    </rPh>
    <rPh sb="18" eb="20">
      <t>ジッシ</t>
    </rPh>
    <rPh sb="22" eb="24">
      <t>カイシュウ</t>
    </rPh>
    <rPh sb="24" eb="26">
      <t>コウジ</t>
    </rPh>
    <rPh sb="29" eb="31">
      <t>テキゴウ</t>
    </rPh>
    <rPh sb="31" eb="33">
      <t>ヨテイ</t>
    </rPh>
    <rPh sb="34" eb="36">
      <t>カイシュウ</t>
    </rPh>
    <rPh sb="36" eb="38">
      <t>ヨテイ</t>
    </rPh>
    <rPh sb="38" eb="39">
      <t>ア</t>
    </rPh>
    <rPh sb="40" eb="42">
      <t>ヨウシキ</t>
    </rPh>
    <rPh sb="43" eb="45">
      <t>テイシュツ</t>
    </rPh>
    <phoneticPr fontId="1"/>
  </si>
  <si>
    <t>改修予定有(様式A提出)</t>
    <phoneticPr fontId="1"/>
  </si>
  <si>
    <t>（様式６－２）</t>
    <phoneticPr fontId="1"/>
  </si>
  <si>
    <t>（様式７）</t>
    <rPh sb="1" eb="3">
      <t>ヨウシキ</t>
    </rPh>
    <phoneticPr fontId="1"/>
  </si>
  <si>
    <t>（様式８－１）</t>
    <rPh sb="1" eb="3">
      <t>ヨウシキ</t>
    </rPh>
    <phoneticPr fontId="1"/>
  </si>
  <si>
    <t>（様式８－２）</t>
    <rPh sb="1" eb="3">
      <t>ヨウシキ</t>
    </rPh>
    <phoneticPr fontId="1"/>
  </si>
  <si>
    <t>（様式９）
【課題設定型・事業者提案型】</t>
    <rPh sb="1" eb="3">
      <t>ヨウシキ</t>
    </rPh>
    <rPh sb="7" eb="12">
      <t>カダイセッテイガタ</t>
    </rPh>
    <rPh sb="13" eb="16">
      <t>ジギョウシャ</t>
    </rPh>
    <rPh sb="16" eb="19">
      <t>テイアンガタ</t>
    </rPh>
    <phoneticPr fontId="1"/>
  </si>
  <si>
    <t>　事　業　実　施　工　程</t>
    <phoneticPr fontId="1"/>
  </si>
  <si>
    <r>
      <t>様　　式　</t>
    </r>
    <r>
      <rPr>
        <sz val="11"/>
        <color theme="1"/>
        <rFont val="メイリオ"/>
        <family val="3"/>
        <charset val="128"/>
      </rPr>
      <t>（必ず提出するもの）</t>
    </r>
    <rPh sb="0" eb="1">
      <t>サマ</t>
    </rPh>
    <rPh sb="3" eb="4">
      <t>シキ</t>
    </rPh>
    <rPh sb="6" eb="7">
      <t>カナラ</t>
    </rPh>
    <phoneticPr fontId="1"/>
  </si>
  <si>
    <r>
      <t>様　　式　</t>
    </r>
    <r>
      <rPr>
        <sz val="11"/>
        <color theme="1"/>
        <rFont val="メイリオ"/>
        <family val="3"/>
        <charset val="128"/>
      </rPr>
      <t>（該当する場合にのみ提出するもの）</t>
    </r>
    <rPh sb="0" eb="1">
      <t>サマ</t>
    </rPh>
    <rPh sb="3" eb="4">
      <t>シキ</t>
    </rPh>
    <rPh sb="6" eb="8">
      <t>ガイトウ</t>
    </rPh>
    <rPh sb="10" eb="12">
      <t>バアイ</t>
    </rPh>
    <rPh sb="15" eb="17">
      <t>テイシュツ</t>
    </rPh>
    <phoneticPr fontId="1"/>
  </si>
  <si>
    <r>
      <t xml:space="preserve"> 【様式1】</t>
    </r>
    <r>
      <rPr>
        <sz val="11"/>
        <color theme="1"/>
        <rFont val="メイリオ"/>
        <family val="3"/>
        <charset val="128"/>
      </rPr>
      <t>提案申請書</t>
    </r>
    <phoneticPr fontId="1"/>
  </si>
  <si>
    <r>
      <t xml:space="preserve"> 【様式2】</t>
    </r>
    <r>
      <rPr>
        <sz val="11"/>
        <color theme="1"/>
        <rFont val="メイリオ"/>
        <family val="3"/>
        <charset val="128"/>
      </rPr>
      <t>共通要件の確認</t>
    </r>
    <rPh sb="6" eb="10">
      <t>キョウツウヨウケン</t>
    </rPh>
    <rPh sb="11" eb="13">
      <t>カクニン</t>
    </rPh>
    <phoneticPr fontId="1"/>
  </si>
  <si>
    <r>
      <t xml:space="preserve"> 【様式3-1、3-2、3-3、3-4、3-5、3-6】</t>
    </r>
    <r>
      <rPr>
        <sz val="11"/>
        <color theme="1"/>
        <rFont val="メイリオ"/>
        <family val="3"/>
        <charset val="128"/>
      </rPr>
      <t>提案内容</t>
    </r>
    <phoneticPr fontId="1"/>
  </si>
  <si>
    <r>
      <t xml:space="preserve"> 【様式3 [参考資料] 】</t>
    </r>
    <r>
      <rPr>
        <sz val="11"/>
        <color theme="1"/>
        <rFont val="メイリオ"/>
        <family val="3"/>
        <charset val="128"/>
      </rPr>
      <t>提案事業の運営等の見込みについて</t>
    </r>
    <rPh sb="7" eb="11">
      <t>サンコウシリョウ</t>
    </rPh>
    <phoneticPr fontId="1"/>
  </si>
  <si>
    <r>
      <t xml:space="preserve"> 【様式4-1、4-2】</t>
    </r>
    <r>
      <rPr>
        <sz val="11"/>
        <color theme="1"/>
        <rFont val="メイリオ"/>
        <family val="3"/>
        <charset val="128"/>
      </rPr>
      <t>「評価の視点」に対する提案内容のポイント</t>
    </r>
    <rPh sb="13" eb="15">
      <t>ヒョウカ</t>
    </rPh>
    <rPh sb="16" eb="18">
      <t>シテン</t>
    </rPh>
    <rPh sb="20" eb="21">
      <t>タイ</t>
    </rPh>
    <rPh sb="23" eb="27">
      <t>テイアンナイヨウ</t>
    </rPh>
    <phoneticPr fontId="1"/>
  </si>
  <si>
    <r>
      <t xml:space="preserve"> 【様式5-1、5-2】</t>
    </r>
    <r>
      <rPr>
        <sz val="11"/>
        <color theme="1"/>
        <rFont val="メイリオ"/>
        <family val="3"/>
        <charset val="128"/>
      </rPr>
      <t>提案者の概要</t>
    </r>
    <rPh sb="12" eb="15">
      <t>テイアンシャ</t>
    </rPh>
    <rPh sb="16" eb="18">
      <t>ガイヨウ</t>
    </rPh>
    <phoneticPr fontId="1"/>
  </si>
  <si>
    <r>
      <t xml:space="preserve"> 【様式6-1】</t>
    </r>
    <r>
      <rPr>
        <sz val="11"/>
        <color theme="1"/>
        <rFont val="メイリオ"/>
        <family val="3"/>
        <charset val="128"/>
      </rPr>
      <t>建物概要</t>
    </r>
    <rPh sb="8" eb="12">
      <t>タテモノガイヨウ</t>
    </rPh>
    <phoneticPr fontId="1"/>
  </si>
  <si>
    <r>
      <t xml:space="preserve"> 【様式6-2】</t>
    </r>
    <r>
      <rPr>
        <sz val="11"/>
        <color theme="1"/>
        <rFont val="メイリオ"/>
        <family val="3"/>
        <charset val="128"/>
      </rPr>
      <t>建物概要のまとめ</t>
    </r>
    <rPh sb="2" eb="4">
      <t>ヨウシキ</t>
    </rPh>
    <rPh sb="8" eb="12">
      <t>タテモノガイヨウ</t>
    </rPh>
    <phoneticPr fontId="1"/>
  </si>
  <si>
    <r>
      <rPr>
        <b/>
        <sz val="11"/>
        <rFont val="メイリオ"/>
        <family val="3"/>
        <charset val="128"/>
      </rPr>
      <t xml:space="preserve"> 【様式A】</t>
    </r>
    <r>
      <rPr>
        <sz val="11"/>
        <rFont val="メイリオ"/>
        <family val="3"/>
        <charset val="128"/>
      </rPr>
      <t xml:space="preserve">住宅等の耐震性を確保する見込みについて </t>
    </r>
    <r>
      <rPr>
        <sz val="9"/>
        <color rgb="FFC00000"/>
        <rFont val="メイリオ"/>
        <family val="3"/>
        <charset val="128"/>
      </rPr>
      <t>（本事業の補助を受けて行う改修工事後に耐震改修工事を行い、耐震性を確保する見込みがある場合のみ）</t>
    </r>
    <rPh sb="2" eb="4">
      <t>ヨウシキ</t>
    </rPh>
    <rPh sb="6" eb="8">
      <t>ジュウタク</t>
    </rPh>
    <rPh sb="8" eb="9">
      <t>トウ</t>
    </rPh>
    <rPh sb="10" eb="12">
      <t>タイシン</t>
    </rPh>
    <rPh sb="12" eb="13">
      <t>セイ</t>
    </rPh>
    <rPh sb="14" eb="16">
      <t>カクホ</t>
    </rPh>
    <rPh sb="18" eb="20">
      <t>ミコ</t>
    </rPh>
    <rPh sb="63" eb="65">
      <t>ミコ</t>
    </rPh>
    <rPh sb="69" eb="71">
      <t>バアイ</t>
    </rPh>
    <phoneticPr fontId="1"/>
  </si>
  <si>
    <t>※補助対象とする整備・検討内容について、実施項目毎に工程を記入してください（実施項目は、様式３、様式８－１と整合させてください）。</t>
    <rPh sb="1" eb="5">
      <t>ホジョタイショウ</t>
    </rPh>
    <rPh sb="8" eb="10">
      <t>セイビ</t>
    </rPh>
    <rPh sb="11" eb="13">
      <t>ケントウ</t>
    </rPh>
    <rPh sb="13" eb="15">
      <t>ナイヨウ</t>
    </rPh>
    <rPh sb="20" eb="22">
      <t>ジッシ</t>
    </rPh>
    <rPh sb="22" eb="24">
      <t>コウモク</t>
    </rPh>
    <rPh sb="24" eb="25">
      <t>ゴト</t>
    </rPh>
    <rPh sb="26" eb="28">
      <t>コウテイ</t>
    </rPh>
    <rPh sb="29" eb="31">
      <t>キニュウ</t>
    </rPh>
    <rPh sb="38" eb="40">
      <t>ジッシ</t>
    </rPh>
    <rPh sb="40" eb="42">
      <t>コウモク</t>
    </rPh>
    <rPh sb="44" eb="46">
      <t>ヨウシキ</t>
    </rPh>
    <rPh sb="48" eb="50">
      <t>ヨウシキ</t>
    </rPh>
    <rPh sb="54" eb="56">
      <t>セイゴウ</t>
    </rPh>
    <phoneticPr fontId="1"/>
  </si>
  <si>
    <r>
      <t>※補助対象とする整備・検討内容の項目については、様式３、様式７と整合させてください。
※金額は、千円未満の金額を切り捨て、[千円]を単位として入力してください。　</t>
    </r>
    <r>
      <rPr>
        <b/>
        <sz val="11"/>
        <rFont val="Meiryo UI"/>
        <family val="3"/>
        <charset val="128"/>
      </rPr>
      <t>消費税抜きの金額</t>
    </r>
    <r>
      <rPr>
        <sz val="11"/>
        <rFont val="Meiryo UI"/>
        <family val="3"/>
        <charset val="128"/>
      </rPr>
      <t>を入力してください。</t>
    </r>
    <rPh sb="11" eb="13">
      <t>ケントウ</t>
    </rPh>
    <rPh sb="16" eb="18">
      <t>コウモク</t>
    </rPh>
    <rPh sb="44" eb="46">
      <t>キンガク</t>
    </rPh>
    <rPh sb="81" eb="84">
      <t>ショウヒゼイ</t>
    </rPh>
    <rPh sb="84" eb="85">
      <t>ヌ</t>
    </rPh>
    <rPh sb="87" eb="89">
      <t>キンガク</t>
    </rPh>
    <rPh sb="90" eb="92">
      <t>ニュウリョク</t>
    </rPh>
    <phoneticPr fontId="1"/>
  </si>
  <si>
    <t>※様式６－１に記入した内容が、自動で当様式に転記されます。</t>
    <phoneticPr fontId="1"/>
  </si>
  <si>
    <r>
      <t xml:space="preserve"> 【様式7】</t>
    </r>
    <r>
      <rPr>
        <sz val="11"/>
        <color theme="1"/>
        <rFont val="メイリオ"/>
        <family val="3"/>
        <charset val="128"/>
      </rPr>
      <t>事業実施工程</t>
    </r>
    <rPh sb="6" eb="10">
      <t>ジギョウジッシ</t>
    </rPh>
    <rPh sb="10" eb="12">
      <t>コウテイ</t>
    </rPh>
    <phoneticPr fontId="1"/>
  </si>
  <si>
    <r>
      <t xml:space="preserve"> 【様式8-1】</t>
    </r>
    <r>
      <rPr>
        <sz val="11"/>
        <color theme="1"/>
        <rFont val="メイリオ"/>
        <family val="3"/>
        <charset val="128"/>
      </rPr>
      <t>事業費内訳</t>
    </r>
    <rPh sb="8" eb="10">
      <t>ジギョウ</t>
    </rPh>
    <rPh sb="11" eb="13">
      <t>ウチワケ</t>
    </rPh>
    <phoneticPr fontId="1"/>
  </si>
  <si>
    <r>
      <t xml:space="preserve"> 【様式8-2】</t>
    </r>
    <r>
      <rPr>
        <sz val="11"/>
        <color theme="1"/>
        <rFont val="メイリオ"/>
        <family val="3"/>
        <charset val="128"/>
      </rPr>
      <t>事業費・補助要望額</t>
    </r>
    <rPh sb="2" eb="4">
      <t>ヨウシキ</t>
    </rPh>
    <rPh sb="8" eb="11">
      <t>ジギョウヒ</t>
    </rPh>
    <rPh sb="12" eb="14">
      <t>ホジョ</t>
    </rPh>
    <rPh sb="14" eb="16">
      <t>ヨウボウ</t>
    </rPh>
    <rPh sb="16" eb="17">
      <t>ガク</t>
    </rPh>
    <phoneticPr fontId="1"/>
  </si>
  <si>
    <t>その他 評価事務局が求める書類</t>
    <rPh sb="4" eb="6">
      <t>ヒョウカ</t>
    </rPh>
    <phoneticPr fontId="1"/>
  </si>
  <si>
    <r>
      <rPr>
        <b/>
        <sz val="11"/>
        <rFont val="メイリオ"/>
        <family val="3"/>
        <charset val="128"/>
      </rPr>
      <t xml:space="preserve"> 【様式B】</t>
    </r>
    <r>
      <rPr>
        <sz val="11"/>
        <rFont val="メイリオ"/>
        <family val="3"/>
        <charset val="128"/>
      </rPr>
      <t xml:space="preserve">過年度に選定された提案との関係について </t>
    </r>
    <r>
      <rPr>
        <sz val="9"/>
        <color rgb="FFC00000"/>
        <rFont val="メイリオ"/>
        <family val="3"/>
        <charset val="128"/>
      </rPr>
      <t>（過年度に住まい環境整備モデル事業に選定された者が提案者になる場合のみ）</t>
    </r>
    <rPh sb="2" eb="4">
      <t>ヨウシキ</t>
    </rPh>
    <rPh sb="27" eb="30">
      <t>カネンド</t>
    </rPh>
    <rPh sb="31" eb="32">
      <t>ス</t>
    </rPh>
    <rPh sb="34" eb="38">
      <t>カンキョウセイビ</t>
    </rPh>
    <rPh sb="41" eb="43">
      <t>ジギョウ</t>
    </rPh>
    <rPh sb="44" eb="46">
      <t>センテイ</t>
    </rPh>
    <rPh sb="49" eb="50">
      <t>モノ</t>
    </rPh>
    <rPh sb="51" eb="54">
      <t>テイアンシャ</t>
    </rPh>
    <rPh sb="57" eb="59">
      <t>バアイ</t>
    </rPh>
    <phoneticPr fontId="1"/>
  </si>
  <si>
    <r>
      <t xml:space="preserve">（番地、号などまで記入）
</t>
    </r>
    <r>
      <rPr>
        <sz val="7"/>
        <color theme="1"/>
        <rFont val="Meiryo UI"/>
        <family val="3"/>
        <charset val="128"/>
      </rPr>
      <t>例：東京都千代田区霞が関2丁目1番3号</t>
    </r>
    <rPh sb="1" eb="3">
      <t>バンチ</t>
    </rPh>
    <rPh sb="4" eb="5">
      <t>ゴウ</t>
    </rPh>
    <rPh sb="9" eb="11">
      <t>キニュウ</t>
    </rPh>
    <rPh sb="13" eb="14">
      <t>レイ</t>
    </rPh>
    <rPh sb="15" eb="18">
      <t>トウキョウト</t>
    </rPh>
    <rPh sb="18" eb="22">
      <t>チヨダク</t>
    </rPh>
    <rPh sb="22" eb="23">
      <t>カスミ</t>
    </rPh>
    <rPh sb="24" eb="25">
      <t>セキ</t>
    </rPh>
    <rPh sb="26" eb="28">
      <t>チョウメ</t>
    </rPh>
    <rPh sb="29" eb="30">
      <t>バン</t>
    </rPh>
    <rPh sb="31" eb="32">
      <t>ゴウ</t>
    </rPh>
    <phoneticPr fontId="1"/>
  </si>
  <si>
    <r>
      <t xml:space="preserve">災害ハザードエリア等と建設地の関係が分かる資料
</t>
    </r>
    <r>
      <rPr>
        <b/>
        <sz val="10"/>
        <color rgb="FFC00000"/>
        <rFont val="メイリオ"/>
        <family val="3"/>
        <charset val="128"/>
      </rPr>
      <t>（新築事業 または サービス付き高齢者向け住宅を整備する場合 のみ）</t>
    </r>
    <rPh sb="0" eb="2">
      <t>サイガイ</t>
    </rPh>
    <rPh sb="9" eb="10">
      <t>トウ</t>
    </rPh>
    <rPh sb="25" eb="29">
      <t>シンチクジギョウ</t>
    </rPh>
    <rPh sb="38" eb="39">
      <t>ツ</t>
    </rPh>
    <rPh sb="40" eb="44">
      <t>コウレイシャム</t>
    </rPh>
    <rPh sb="45" eb="47">
      <t>ジュウタク</t>
    </rPh>
    <rPh sb="48" eb="50">
      <t>セイビ</t>
    </rPh>
    <rPh sb="52" eb="54">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</si>
</sst>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General&quot;㎡&quot;"/>
    <numFmt numFmtId="177" formatCode="General&quot;戸&quot;"/>
    <numFmt numFmtId="178" formatCode="General&quot;施設&quot;"/>
    <numFmt numFmtId="179" formatCode="0.0"/>
    <numFmt numFmtId="180" formatCode="#,##0.0;[Red]\-#,##0.0"/>
    <numFmt numFmtId="181" formatCode="0&quot;階&quot;"/>
    <numFmt numFmtId="182" formatCode="0&quot;年&quot;"/>
    <numFmt numFmtId="183" formatCode="0&quot;戸&quot;"/>
    <numFmt numFmtId="184" formatCode="0&quot;㎡&quot;"/>
    <numFmt numFmtId="185" formatCode="0&quot;施設&quot;"/>
    <numFmt numFmtId="186" formatCode="&quot;令&quot;&quot;和&quot;0&quot;年&quot;&quot;度&quot;"/>
  </numFmts>
  <fonts count="57">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name val="Meiryo UI"/>
      <family val="3"/>
      <charset val="128"/>
    </font>
    <font>
      <sz val="11"/>
      <color theme="1"/>
      <name val="Meiryo UI"/>
      <family val="3"/>
      <charset val="128"/>
    </font>
    <font>
      <b/>
      <sz val="14"/>
      <color theme="1"/>
      <name val="Meiryo UI"/>
      <family val="3"/>
      <charset val="128"/>
    </font>
    <font>
      <b/>
      <sz val="12"/>
      <color theme="1"/>
      <name val="Meiryo UI"/>
      <family val="3"/>
      <charset val="128"/>
    </font>
    <font>
      <sz val="11"/>
      <color rgb="FFFFFF00"/>
      <name val="Meiryo UI"/>
      <family val="3"/>
      <charset val="128"/>
    </font>
    <font>
      <sz val="10"/>
      <color theme="1"/>
      <name val="Meiryo UI"/>
      <family val="3"/>
      <charset val="128"/>
    </font>
    <font>
      <b/>
      <sz val="11"/>
      <color theme="1"/>
      <name val="Meiryo UI"/>
      <family val="3"/>
      <charset val="128"/>
    </font>
    <font>
      <sz val="16"/>
      <color theme="1"/>
      <name val="Meiryo UI"/>
      <family val="3"/>
      <charset val="128"/>
    </font>
    <font>
      <sz val="8"/>
      <color theme="1"/>
      <name val="Meiryo UI"/>
      <family val="3"/>
      <charset val="128"/>
    </font>
    <font>
      <sz val="10"/>
      <name val="Meiryo UI"/>
      <family val="3"/>
      <charset val="128"/>
    </font>
    <font>
      <b/>
      <u/>
      <sz val="10"/>
      <color theme="1"/>
      <name val="Meiryo UI"/>
      <family val="3"/>
      <charset val="128"/>
    </font>
    <font>
      <sz val="10"/>
      <color rgb="FF0070C0"/>
      <name val="Meiryo UI"/>
      <family val="3"/>
      <charset val="128"/>
    </font>
    <font>
      <b/>
      <sz val="10"/>
      <color theme="1"/>
      <name val="Meiryo UI"/>
      <family val="3"/>
      <charset val="128"/>
    </font>
    <font>
      <sz val="9"/>
      <color theme="1"/>
      <name val="Meiryo UI"/>
      <family val="3"/>
      <charset val="128"/>
    </font>
    <font>
      <sz val="11"/>
      <color rgb="FF0070C0"/>
      <name val="Meiryo UI"/>
      <family val="3"/>
      <charset val="128"/>
    </font>
    <font>
      <sz val="12"/>
      <color theme="1"/>
      <name val="Meiryo UI"/>
      <family val="3"/>
      <charset val="128"/>
    </font>
    <font>
      <b/>
      <sz val="11"/>
      <color rgb="FF0070C0"/>
      <name val="Meiryo UI"/>
      <family val="3"/>
      <charset val="128"/>
    </font>
    <font>
      <sz val="7"/>
      <color theme="1"/>
      <name val="Meiryo UI"/>
      <family val="3"/>
      <charset val="128"/>
    </font>
    <font>
      <b/>
      <sz val="18"/>
      <color theme="1"/>
      <name val="Meiryo UI"/>
      <family val="3"/>
      <charset val="128"/>
    </font>
    <font>
      <b/>
      <sz val="16"/>
      <color theme="1"/>
      <name val="Meiryo UI"/>
      <family val="3"/>
      <charset val="128"/>
    </font>
    <font>
      <b/>
      <sz val="20"/>
      <color theme="1"/>
      <name val="Meiryo UI"/>
      <family val="3"/>
      <charset val="128"/>
    </font>
    <font>
      <sz val="10.5"/>
      <name val="Meiryo UI"/>
      <family val="3"/>
      <charset val="128"/>
    </font>
    <font>
      <sz val="13"/>
      <color theme="1"/>
      <name val="Meiryo UI"/>
      <family val="3"/>
      <charset val="128"/>
    </font>
    <font>
      <sz val="12"/>
      <name val="Meiryo UI"/>
      <family val="3"/>
      <charset val="128"/>
    </font>
    <font>
      <b/>
      <u/>
      <sz val="12"/>
      <name val="Meiryo UI"/>
      <family val="3"/>
      <charset val="128"/>
    </font>
    <font>
      <sz val="10"/>
      <color rgb="FFFF0000"/>
      <name val="Meiryo UI"/>
      <family val="3"/>
      <charset val="128"/>
    </font>
    <font>
      <b/>
      <sz val="11"/>
      <name val="Meiryo UI"/>
      <family val="3"/>
      <charset val="128"/>
    </font>
    <font>
      <b/>
      <sz val="14"/>
      <name val="Meiryo UI"/>
      <family val="3"/>
      <charset val="128"/>
    </font>
    <font>
      <sz val="9"/>
      <name val="Meiryo UI"/>
      <family val="3"/>
      <charset val="128"/>
    </font>
    <font>
      <sz val="11"/>
      <name val="游ゴシック"/>
      <family val="2"/>
      <charset val="128"/>
      <scheme val="minor"/>
    </font>
    <font>
      <b/>
      <sz val="18"/>
      <color theme="1"/>
      <name val="メイリオ"/>
      <family val="3"/>
      <charset val="128"/>
    </font>
    <font>
      <sz val="11"/>
      <color theme="1"/>
      <name val="メイリオ"/>
      <family val="3"/>
      <charset val="128"/>
    </font>
    <font>
      <b/>
      <u/>
      <sz val="11"/>
      <color rgb="FFC00000"/>
      <name val="メイリオ"/>
      <family val="3"/>
      <charset val="128"/>
    </font>
    <font>
      <b/>
      <sz val="11"/>
      <color theme="1"/>
      <name val="メイリオ"/>
      <family val="3"/>
      <charset val="128"/>
    </font>
    <font>
      <b/>
      <sz val="16"/>
      <color theme="1"/>
      <name val="メイリオ"/>
      <family val="3"/>
      <charset val="128"/>
    </font>
    <font>
      <b/>
      <sz val="11"/>
      <color rgb="FFC00000"/>
      <name val="メイリオ"/>
      <family val="3"/>
      <charset val="128"/>
    </font>
    <font>
      <b/>
      <sz val="12"/>
      <color rgb="FFC00000"/>
      <name val="メイリオ"/>
      <family val="3"/>
      <charset val="128"/>
    </font>
    <font>
      <b/>
      <sz val="11"/>
      <color rgb="FFFF0000"/>
      <name val="Meiryo UI"/>
      <family val="3"/>
      <charset val="128"/>
    </font>
    <font>
      <sz val="6"/>
      <color theme="1"/>
      <name val="Meiryo UI"/>
      <family val="3"/>
      <charset val="128"/>
    </font>
    <font>
      <sz val="11"/>
      <color rgb="FFFF0000"/>
      <name val="Meiryo UI"/>
      <family val="3"/>
      <charset val="128"/>
    </font>
    <font>
      <b/>
      <sz val="10"/>
      <color theme="1"/>
      <name val="メイリオ"/>
      <family val="3"/>
      <charset val="128"/>
    </font>
    <font>
      <b/>
      <sz val="12"/>
      <color theme="1"/>
      <name val="メイリオ"/>
      <family val="3"/>
      <charset val="128"/>
    </font>
    <font>
      <sz val="10"/>
      <color theme="1"/>
      <name val="メイリオ"/>
      <family val="3"/>
      <charset val="128"/>
    </font>
    <font>
      <sz val="9"/>
      <color theme="1"/>
      <name val="メイリオ"/>
      <family val="3"/>
      <charset val="128"/>
    </font>
    <font>
      <sz val="9"/>
      <name val="メイリオ"/>
      <family val="3"/>
      <charset val="128"/>
    </font>
    <font>
      <sz val="11"/>
      <name val="メイリオ"/>
      <family val="3"/>
      <charset val="128"/>
    </font>
    <font>
      <sz val="9"/>
      <color rgb="FFC00000"/>
      <name val="メイリオ"/>
      <family val="3"/>
      <charset val="128"/>
    </font>
    <font>
      <sz val="10"/>
      <name val="ＭＳ Ｐゴシック"/>
      <family val="3"/>
      <charset val="128"/>
    </font>
    <font>
      <b/>
      <sz val="10"/>
      <name val="Meiryo UI"/>
      <family val="3"/>
      <charset val="128"/>
    </font>
    <font>
      <sz val="7.5"/>
      <color theme="1"/>
      <name val="Meiryo UI"/>
      <family val="3"/>
      <charset val="128"/>
    </font>
    <font>
      <b/>
      <sz val="16"/>
      <name val="Meiryo UI"/>
      <family val="3"/>
      <charset val="128"/>
    </font>
    <font>
      <b/>
      <sz val="9"/>
      <color theme="1"/>
      <name val="Meiryo UI"/>
      <family val="3"/>
      <charset val="128"/>
    </font>
    <font>
      <b/>
      <sz val="11"/>
      <name val="メイリオ"/>
      <family val="3"/>
      <charset val="128"/>
    </font>
    <font>
      <b/>
      <sz val="10"/>
      <color rgb="FFC00000"/>
      <name val="メイリオ"/>
      <family val="3"/>
      <charset val="128"/>
    </font>
  </fonts>
  <fills count="9">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lightUp">
        <fgColor theme="1"/>
        <bgColor theme="0"/>
      </patternFill>
    </fill>
    <fill>
      <patternFill patternType="solid">
        <fgColor theme="8" tint="0.79998168889431442"/>
        <bgColor indexed="64"/>
      </patternFill>
    </fill>
    <fill>
      <patternFill patternType="darkGrid">
        <fgColor theme="1" tint="0.24994659260841701"/>
        <bgColor indexed="65"/>
      </patternFill>
    </fill>
  </fills>
  <borders count="18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top style="dotted">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double">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right/>
      <top/>
      <bottom style="thin">
        <color auto="1"/>
      </bottom>
      <diagonal/>
    </border>
    <border>
      <left style="thin">
        <color auto="1"/>
      </left>
      <right style="dotted">
        <color auto="1"/>
      </right>
      <top style="thin">
        <color auto="1"/>
      </top>
      <bottom/>
      <diagonal/>
    </border>
    <border>
      <left style="thin">
        <color auto="1"/>
      </left>
      <right style="medium">
        <color indexed="64"/>
      </right>
      <top/>
      <bottom style="medium">
        <color indexed="64"/>
      </bottom>
      <diagonal/>
    </border>
    <border>
      <left style="double">
        <color auto="1"/>
      </left>
      <right style="thin">
        <color auto="1"/>
      </right>
      <top style="thin">
        <color auto="1"/>
      </top>
      <bottom style="thin">
        <color auto="1"/>
      </bottom>
      <diagonal/>
    </border>
    <border>
      <left style="thin">
        <color auto="1"/>
      </left>
      <right/>
      <top style="thin">
        <color auto="1"/>
      </top>
      <bottom style="double">
        <color indexed="64"/>
      </bottom>
      <diagonal/>
    </border>
    <border>
      <left style="double">
        <color auto="1"/>
      </left>
      <right style="thin">
        <color auto="1"/>
      </right>
      <top/>
      <bottom style="thin">
        <color auto="1"/>
      </bottom>
      <diagonal/>
    </border>
    <border>
      <left style="thin">
        <color auto="1"/>
      </left>
      <right/>
      <top style="double">
        <color indexed="64"/>
      </top>
      <bottom style="thin">
        <color auto="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auto="1"/>
      </top>
      <bottom style="dotted">
        <color auto="1"/>
      </bottom>
      <diagonal/>
    </border>
    <border>
      <left/>
      <right style="medium">
        <color indexed="64"/>
      </right>
      <top style="thin">
        <color auto="1"/>
      </top>
      <bottom style="dotted">
        <color auto="1"/>
      </bottom>
      <diagonal/>
    </border>
    <border>
      <left style="medium">
        <color indexed="64"/>
      </left>
      <right/>
      <top style="dotted">
        <color auto="1"/>
      </top>
      <bottom style="dotted">
        <color auto="1"/>
      </bottom>
      <diagonal/>
    </border>
    <border>
      <left/>
      <right style="medium">
        <color indexed="64"/>
      </right>
      <top style="dotted">
        <color auto="1"/>
      </top>
      <bottom style="dotted">
        <color auto="1"/>
      </bottom>
      <diagonal/>
    </border>
    <border>
      <left style="medium">
        <color indexed="64"/>
      </left>
      <right/>
      <top style="dotted">
        <color auto="1"/>
      </top>
      <bottom style="medium">
        <color indexed="64"/>
      </bottom>
      <diagonal/>
    </border>
    <border>
      <left/>
      <right style="medium">
        <color indexed="64"/>
      </right>
      <top style="dotted">
        <color auto="1"/>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thin">
        <color auto="1"/>
      </top>
      <bottom/>
      <diagonal/>
    </border>
    <border>
      <left style="thin">
        <color indexed="64"/>
      </left>
      <right style="thin">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medium">
        <color indexed="64"/>
      </right>
      <top style="dotted">
        <color auto="1"/>
      </top>
      <bottom style="thin">
        <color indexed="64"/>
      </bottom>
      <diagonal/>
    </border>
    <border>
      <left style="thin">
        <color auto="1"/>
      </left>
      <right style="medium">
        <color indexed="64"/>
      </right>
      <top style="thin">
        <color auto="1"/>
      </top>
      <bottom/>
      <diagonal/>
    </border>
    <border>
      <left/>
      <right style="medium">
        <color indexed="64"/>
      </right>
      <top style="thin">
        <color indexed="64"/>
      </top>
      <bottom/>
      <diagonal/>
    </border>
    <border>
      <left/>
      <right/>
      <top style="medium">
        <color indexed="64"/>
      </top>
      <bottom/>
      <diagonal/>
    </border>
    <border>
      <left/>
      <right style="thin">
        <color indexed="64"/>
      </right>
      <top style="thin">
        <color auto="1"/>
      </top>
      <bottom style="dotted">
        <color auto="1"/>
      </bottom>
      <diagonal/>
    </border>
    <border>
      <left/>
      <right style="thin">
        <color indexed="64"/>
      </right>
      <top style="dotted">
        <color auto="1"/>
      </top>
      <bottom style="dotted">
        <color auto="1"/>
      </bottom>
      <diagonal/>
    </border>
    <border>
      <left style="thin">
        <color auto="1"/>
      </left>
      <right style="thin">
        <color auto="1"/>
      </right>
      <top/>
      <bottom style="dotted">
        <color auto="1"/>
      </bottom>
      <diagonal/>
    </border>
    <border>
      <left style="thin">
        <color auto="1"/>
      </left>
      <right style="thin">
        <color auto="1"/>
      </right>
      <top style="medium">
        <color indexed="64"/>
      </top>
      <bottom style="dotted">
        <color auto="1"/>
      </bottom>
      <diagonal/>
    </border>
    <border>
      <left/>
      <right style="thin">
        <color indexed="64"/>
      </right>
      <top style="medium">
        <color indexed="64"/>
      </top>
      <bottom style="dotted">
        <color auto="1"/>
      </bottom>
      <diagonal/>
    </border>
    <border>
      <left style="thin">
        <color auto="1"/>
      </left>
      <right style="thin">
        <color auto="1"/>
      </right>
      <top style="dotted">
        <color auto="1"/>
      </top>
      <bottom style="medium">
        <color auto="1"/>
      </bottom>
      <diagonal/>
    </border>
    <border>
      <left/>
      <right style="thin">
        <color indexed="64"/>
      </right>
      <top style="dotted">
        <color auto="1"/>
      </top>
      <bottom style="medium">
        <color auto="1"/>
      </bottom>
      <diagonal/>
    </border>
    <border>
      <left/>
      <right style="medium">
        <color indexed="64"/>
      </right>
      <top style="thin">
        <color indexed="64"/>
      </top>
      <bottom style="double">
        <color indexed="64"/>
      </bottom>
      <diagonal/>
    </border>
    <border>
      <left/>
      <right style="thin">
        <color indexed="64"/>
      </right>
      <top style="dotted">
        <color auto="1"/>
      </top>
      <bottom/>
      <diagonal/>
    </border>
    <border>
      <left style="thin">
        <color auto="1"/>
      </left>
      <right style="medium">
        <color indexed="64"/>
      </right>
      <top style="dotted">
        <color auto="1"/>
      </top>
      <bottom style="dotted">
        <color auto="1"/>
      </bottom>
      <diagonal/>
    </border>
    <border>
      <left style="thin">
        <color auto="1"/>
      </left>
      <right style="dotted">
        <color auto="1"/>
      </right>
      <top style="medium">
        <color indexed="64"/>
      </top>
      <bottom style="dotted">
        <color auto="1"/>
      </bottom>
      <diagonal/>
    </border>
    <border>
      <left style="thin">
        <color auto="1"/>
      </left>
      <right style="dotted">
        <color auto="1"/>
      </right>
      <top style="dotted">
        <color auto="1"/>
      </top>
      <bottom style="dotted">
        <color auto="1"/>
      </bottom>
      <diagonal/>
    </border>
    <border>
      <left style="thin">
        <color auto="1"/>
      </left>
      <right style="dotted">
        <color auto="1"/>
      </right>
      <top style="dotted">
        <color auto="1"/>
      </top>
      <bottom style="medium">
        <color indexed="64"/>
      </bottom>
      <diagonal/>
    </border>
    <border>
      <left style="medium">
        <color indexed="64"/>
      </left>
      <right style="thin">
        <color auto="1"/>
      </right>
      <top style="medium">
        <color indexed="64"/>
      </top>
      <bottom style="dotted">
        <color auto="1"/>
      </bottom>
      <diagonal/>
    </border>
    <border>
      <left style="medium">
        <color indexed="64"/>
      </left>
      <right style="thin">
        <color auto="1"/>
      </right>
      <top style="dotted">
        <color auto="1"/>
      </top>
      <bottom style="dotted">
        <color auto="1"/>
      </bottom>
      <diagonal/>
    </border>
    <border>
      <left style="medium">
        <color indexed="64"/>
      </left>
      <right style="thin">
        <color auto="1"/>
      </right>
      <top style="dotted">
        <color auto="1"/>
      </top>
      <bottom style="medium">
        <color indexed="64"/>
      </bottom>
      <diagonal/>
    </border>
    <border>
      <left style="thin">
        <color auto="1"/>
      </left>
      <right style="dotted">
        <color auto="1"/>
      </right>
      <top style="dotted">
        <color auto="1"/>
      </top>
      <bottom/>
      <diagonal/>
    </border>
    <border>
      <left/>
      <right/>
      <top/>
      <bottom style="dotted">
        <color auto="1"/>
      </bottom>
      <diagonal/>
    </border>
    <border>
      <left style="thin">
        <color auto="1"/>
      </left>
      <right style="dotted">
        <color auto="1"/>
      </right>
      <top style="dotted">
        <color auto="1"/>
      </top>
      <bottom style="double">
        <color auto="1"/>
      </bottom>
      <diagonal/>
    </border>
    <border>
      <left/>
      <right style="thin">
        <color indexed="64"/>
      </right>
      <top style="dotted">
        <color auto="1"/>
      </top>
      <bottom style="double">
        <color auto="1"/>
      </bottom>
      <diagonal/>
    </border>
    <border>
      <left/>
      <right/>
      <top style="thin">
        <color auto="1"/>
      </top>
      <bottom style="dotted">
        <color auto="1"/>
      </bottom>
      <diagonal/>
    </border>
    <border>
      <left/>
      <right/>
      <top style="dotted">
        <color auto="1"/>
      </top>
      <bottom style="dotted">
        <color auto="1"/>
      </bottom>
      <diagonal/>
    </border>
    <border>
      <left/>
      <right/>
      <top style="dotted">
        <color auto="1"/>
      </top>
      <bottom/>
      <diagonal/>
    </border>
    <border>
      <left/>
      <right/>
      <top style="medium">
        <color indexed="64"/>
      </top>
      <bottom style="thin">
        <color auto="1"/>
      </bottom>
      <diagonal/>
    </border>
    <border>
      <left/>
      <right/>
      <top style="dotted">
        <color auto="1"/>
      </top>
      <bottom style="medium">
        <color indexed="64"/>
      </bottom>
      <diagonal/>
    </border>
    <border>
      <left/>
      <right/>
      <top style="thin">
        <color auto="1"/>
      </top>
      <bottom style="medium">
        <color auto="1"/>
      </bottom>
      <diagonal/>
    </border>
    <border>
      <left/>
      <right/>
      <top style="medium">
        <color indexed="64"/>
      </top>
      <bottom style="dotted">
        <color auto="1"/>
      </bottom>
      <diagonal/>
    </border>
    <border>
      <left/>
      <right/>
      <top style="dotted">
        <color auto="1"/>
      </top>
      <bottom style="double">
        <color auto="1"/>
      </bottom>
      <diagonal/>
    </border>
    <border>
      <left style="double">
        <color auto="1"/>
      </left>
      <right style="thin">
        <color auto="1"/>
      </right>
      <top style="thin">
        <color auto="1"/>
      </top>
      <bottom/>
      <diagonal/>
    </border>
    <border>
      <left style="double">
        <color auto="1"/>
      </left>
      <right style="medium">
        <color indexed="64"/>
      </right>
      <top style="medium">
        <color indexed="64"/>
      </top>
      <bottom style="dotted">
        <color auto="1"/>
      </bottom>
      <diagonal/>
    </border>
    <border>
      <left style="double">
        <color auto="1"/>
      </left>
      <right style="medium">
        <color indexed="64"/>
      </right>
      <top style="dotted">
        <color auto="1"/>
      </top>
      <bottom style="dotted">
        <color auto="1"/>
      </bottom>
      <diagonal/>
    </border>
    <border>
      <left style="double">
        <color auto="1"/>
      </left>
      <right style="medium">
        <color indexed="64"/>
      </right>
      <top style="dotted">
        <color auto="1"/>
      </top>
      <bottom style="medium">
        <color indexed="64"/>
      </bottom>
      <diagonal/>
    </border>
    <border>
      <left style="double">
        <color auto="1"/>
      </left>
      <right style="thin">
        <color auto="1"/>
      </right>
      <top style="dotted">
        <color auto="1"/>
      </top>
      <bottom/>
      <diagonal/>
    </border>
    <border>
      <left/>
      <right style="thin">
        <color auto="1"/>
      </right>
      <top style="medium">
        <color auto="1"/>
      </top>
      <bottom/>
      <diagonal/>
    </border>
    <border>
      <left style="thin">
        <color auto="1"/>
      </left>
      <right/>
      <top style="dotted">
        <color auto="1"/>
      </top>
      <bottom/>
      <diagonal/>
    </border>
    <border>
      <left style="thin">
        <color auto="1"/>
      </left>
      <right/>
      <top style="dotted">
        <color auto="1"/>
      </top>
      <bottom style="double">
        <color auto="1"/>
      </bottom>
      <diagonal/>
    </border>
    <border>
      <left/>
      <right style="dotted">
        <color auto="1"/>
      </right>
      <top/>
      <bottom style="thin">
        <color auto="1"/>
      </bottom>
      <diagonal/>
    </border>
    <border>
      <left style="thin">
        <color auto="1"/>
      </left>
      <right style="dotted">
        <color auto="1"/>
      </right>
      <top style="thin">
        <color auto="1"/>
      </top>
      <bottom style="double">
        <color auto="1"/>
      </bottom>
      <diagonal/>
    </border>
    <border>
      <left/>
      <right style="dotted">
        <color auto="1"/>
      </right>
      <top style="thin">
        <color auto="1"/>
      </top>
      <bottom style="double">
        <color auto="1"/>
      </bottom>
      <diagonal/>
    </border>
    <border>
      <left style="thin">
        <color auto="1"/>
      </left>
      <right style="thin">
        <color auto="1"/>
      </right>
      <top style="double">
        <color indexed="64"/>
      </top>
      <bottom/>
      <diagonal/>
    </border>
    <border>
      <left style="thin">
        <color auto="1"/>
      </left>
      <right style="thin">
        <color auto="1"/>
      </right>
      <top/>
      <bottom style="double">
        <color indexed="64"/>
      </bottom>
      <diagonal/>
    </border>
    <border>
      <left style="thin">
        <color auto="1"/>
      </left>
      <right/>
      <top/>
      <bottom style="double">
        <color indexed="64"/>
      </bottom>
      <diagonal/>
    </border>
    <border>
      <left style="thin">
        <color auto="1"/>
      </left>
      <right style="dotted">
        <color auto="1"/>
      </right>
      <top/>
      <bottom style="double">
        <color indexed="64"/>
      </bottom>
      <diagonal/>
    </border>
    <border>
      <left style="dotted">
        <color auto="1"/>
      </left>
      <right style="dotted">
        <color auto="1"/>
      </right>
      <top/>
      <bottom style="double">
        <color indexed="64"/>
      </bottom>
      <diagonal/>
    </border>
    <border>
      <left style="dotted">
        <color auto="1"/>
      </left>
      <right style="thin">
        <color auto="1"/>
      </right>
      <top/>
      <bottom style="double">
        <color indexed="64"/>
      </bottom>
      <diagonal/>
    </border>
    <border>
      <left/>
      <right style="dotted">
        <color auto="1"/>
      </right>
      <top/>
      <bottom style="double">
        <color indexed="64"/>
      </bottom>
      <diagonal/>
    </border>
    <border>
      <left style="thin">
        <color auto="1"/>
      </left>
      <right style="dotted">
        <color auto="1"/>
      </right>
      <top style="double">
        <color indexed="64"/>
      </top>
      <bottom style="thin">
        <color auto="1"/>
      </bottom>
      <diagonal/>
    </border>
    <border>
      <left style="dotted">
        <color auto="1"/>
      </left>
      <right style="dotted">
        <color auto="1"/>
      </right>
      <top style="double">
        <color indexed="64"/>
      </top>
      <bottom style="thin">
        <color auto="1"/>
      </bottom>
      <diagonal/>
    </border>
    <border>
      <left style="dotted">
        <color auto="1"/>
      </left>
      <right style="thin">
        <color auto="1"/>
      </right>
      <top style="double">
        <color indexed="64"/>
      </top>
      <bottom style="thin">
        <color auto="1"/>
      </bottom>
      <diagonal/>
    </border>
    <border>
      <left/>
      <right style="dotted">
        <color auto="1"/>
      </right>
      <top style="double">
        <color indexed="64"/>
      </top>
      <bottom style="thin">
        <color auto="1"/>
      </bottom>
      <diagonal/>
    </border>
    <border>
      <left style="thin">
        <color auto="1"/>
      </left>
      <right style="hair">
        <color indexed="64"/>
      </right>
      <top style="thin">
        <color indexed="64"/>
      </top>
      <bottom style="thin">
        <color auto="1"/>
      </bottom>
      <diagonal/>
    </border>
    <border>
      <left style="thin">
        <color auto="1"/>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style="medium">
        <color indexed="64"/>
      </right>
      <top/>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hair">
        <color indexed="64"/>
      </left>
      <right style="thin">
        <color indexed="64"/>
      </right>
      <top/>
      <bottom style="thin">
        <color indexed="64"/>
      </bottom>
      <diagonal/>
    </border>
    <border>
      <left style="medium">
        <color indexed="64"/>
      </left>
      <right style="thin">
        <color auto="1"/>
      </right>
      <top/>
      <bottom style="thin">
        <color auto="1"/>
      </bottom>
      <diagonal/>
    </border>
    <border>
      <left style="hair">
        <color indexed="64"/>
      </left>
      <right style="medium">
        <color indexed="64"/>
      </right>
      <top style="thin">
        <color indexed="64"/>
      </top>
      <bottom style="thin">
        <color auto="1"/>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bottom style="thin">
        <color indexed="64"/>
      </bottom>
      <diagonal/>
    </border>
    <border>
      <left style="hair">
        <color indexed="64"/>
      </left>
      <right/>
      <top style="thin">
        <color auto="1"/>
      </top>
      <bottom style="thin">
        <color indexed="64"/>
      </bottom>
      <diagonal/>
    </border>
    <border>
      <left style="medium">
        <color indexed="64"/>
      </left>
      <right/>
      <top/>
      <bottom style="dotted">
        <color indexed="64"/>
      </bottom>
      <diagonal/>
    </border>
    <border>
      <left style="medium">
        <color indexed="64"/>
      </left>
      <right style="thin">
        <color auto="1"/>
      </right>
      <top style="dotted">
        <color auto="1"/>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thin">
        <color auto="1"/>
      </left>
      <right style="hair">
        <color indexed="64"/>
      </right>
      <top style="dotted">
        <color indexed="64"/>
      </top>
      <bottom style="thin">
        <color indexed="64"/>
      </bottom>
      <diagonal/>
    </border>
    <border>
      <left style="hair">
        <color indexed="64"/>
      </left>
      <right style="medium">
        <color indexed="64"/>
      </right>
      <top style="dotted">
        <color indexed="64"/>
      </top>
      <bottom style="thin">
        <color indexed="64"/>
      </bottom>
      <diagonal/>
    </border>
    <border>
      <left/>
      <right style="medium">
        <color indexed="64"/>
      </right>
      <top/>
      <bottom style="dotted">
        <color auto="1"/>
      </bottom>
      <diagonal/>
    </border>
    <border>
      <left style="medium">
        <color indexed="64"/>
      </left>
      <right style="hair">
        <color indexed="64"/>
      </right>
      <top style="thin">
        <color indexed="64"/>
      </top>
      <bottom style="thin">
        <color indexed="64"/>
      </bottom>
      <diagonal/>
    </border>
    <border>
      <left/>
      <right style="medium">
        <color indexed="64"/>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right/>
      <top style="thin">
        <color auto="1"/>
      </top>
      <bottom style="double">
        <color indexed="64"/>
      </bottom>
      <diagonal/>
    </border>
    <border>
      <left/>
      <right style="thin">
        <color indexed="64"/>
      </right>
      <top style="thin">
        <color auto="1"/>
      </top>
      <bottom style="double">
        <color indexed="64"/>
      </bottom>
      <diagonal/>
    </border>
    <border>
      <left style="thin">
        <color auto="1"/>
      </left>
      <right style="hair">
        <color indexed="64"/>
      </right>
      <top style="thin">
        <color auto="1"/>
      </top>
      <bottom style="double">
        <color indexed="64"/>
      </bottom>
      <diagonal/>
    </border>
    <border>
      <left style="thin">
        <color auto="1"/>
      </left>
      <right style="dotted">
        <color indexed="64"/>
      </right>
      <top style="thin">
        <color auto="1"/>
      </top>
      <bottom style="thin">
        <color auto="1"/>
      </bottom>
      <diagonal/>
    </border>
    <border>
      <left/>
      <right style="thin">
        <color indexed="64"/>
      </right>
      <top style="double">
        <color indexed="64"/>
      </top>
      <bottom style="thin">
        <color indexed="64"/>
      </bottom>
      <diagonal/>
    </border>
    <border>
      <left style="thin">
        <color auto="1"/>
      </left>
      <right style="hair">
        <color indexed="64"/>
      </right>
      <top style="thin">
        <color indexed="64"/>
      </top>
      <bottom/>
      <diagonal/>
    </border>
    <border>
      <left style="medium">
        <color indexed="64"/>
      </left>
      <right style="medium">
        <color indexed="64"/>
      </right>
      <top style="thin">
        <color auto="1"/>
      </top>
      <bottom style="double">
        <color indexed="64"/>
      </bottom>
      <diagonal/>
    </border>
    <border>
      <left style="medium">
        <color indexed="64"/>
      </left>
      <right style="medium">
        <color indexed="64"/>
      </right>
      <top/>
      <bottom style="medium">
        <color indexed="64"/>
      </bottom>
      <diagonal/>
    </border>
    <border>
      <left style="thin">
        <color auto="1"/>
      </left>
      <right style="medium">
        <color indexed="64"/>
      </right>
      <top style="thin">
        <color auto="1"/>
      </top>
      <bottom style="double">
        <color indexed="64"/>
      </bottom>
      <diagonal/>
    </border>
    <border>
      <left style="thin">
        <color auto="1"/>
      </left>
      <right style="medium">
        <color indexed="64"/>
      </right>
      <top/>
      <bottom style="dotted">
        <color indexed="64"/>
      </bottom>
      <diagonal/>
    </border>
    <border>
      <left style="medium">
        <color indexed="64"/>
      </left>
      <right style="thin">
        <color auto="1"/>
      </right>
      <top/>
      <bottom style="medium">
        <color indexed="64"/>
      </bottom>
      <diagonal/>
    </border>
    <border>
      <left style="medium">
        <color indexed="64"/>
      </left>
      <right style="thin">
        <color auto="1"/>
      </right>
      <top style="thin">
        <color auto="1"/>
      </top>
      <bottom style="double">
        <color indexed="64"/>
      </bottom>
      <diagonal/>
    </border>
    <border>
      <left style="thin">
        <color auto="1"/>
      </left>
      <right style="dotted">
        <color auto="1"/>
      </right>
      <top/>
      <bottom/>
      <diagonal/>
    </border>
    <border>
      <left style="double">
        <color auto="1"/>
      </left>
      <right style="thin">
        <color auto="1"/>
      </right>
      <top/>
      <bottom/>
      <diagonal/>
    </border>
    <border>
      <left/>
      <right style="thin">
        <color auto="1"/>
      </right>
      <top style="medium">
        <color auto="1"/>
      </top>
      <bottom style="double">
        <color indexed="64"/>
      </bottom>
      <diagonal/>
    </border>
    <border>
      <left style="double">
        <color auto="1"/>
      </left>
      <right style="thin">
        <color auto="1"/>
      </right>
      <top style="medium">
        <color indexed="64"/>
      </top>
      <bottom style="double">
        <color indexed="64"/>
      </bottom>
      <diagonal/>
    </border>
    <border>
      <left/>
      <right/>
      <top style="double">
        <color indexed="64"/>
      </top>
      <bottom style="thin">
        <color auto="1"/>
      </bottom>
      <diagonal/>
    </border>
    <border>
      <left/>
      <right/>
      <top/>
      <bottom style="double">
        <color indexed="64"/>
      </bottom>
      <diagonal/>
    </border>
    <border>
      <left/>
      <right style="dotted">
        <color auto="1"/>
      </right>
      <top style="medium">
        <color indexed="64"/>
      </top>
      <bottom style="medium">
        <color indexed="64"/>
      </bottom>
      <diagonal/>
    </border>
    <border>
      <left style="dotted">
        <color auto="1"/>
      </left>
      <right/>
      <top style="medium">
        <color indexed="64"/>
      </top>
      <bottom style="medium">
        <color indexed="64"/>
      </bottom>
      <diagonal/>
    </border>
    <border>
      <left style="medium">
        <color indexed="64"/>
      </left>
      <right/>
      <top style="thin">
        <color indexed="64"/>
      </top>
      <bottom style="thin">
        <color rgb="FF000000"/>
      </bottom>
      <diagonal/>
    </border>
    <border>
      <left/>
      <right/>
      <top style="thin">
        <color indexed="64"/>
      </top>
      <bottom style="thin">
        <color rgb="FF000000"/>
      </bottom>
      <diagonal/>
    </border>
    <border>
      <left/>
      <right style="medium">
        <color indexed="64"/>
      </right>
      <top style="thin">
        <color indexed="64"/>
      </top>
      <bottom style="thin">
        <color rgb="FF000000"/>
      </bottom>
      <diagonal/>
    </border>
    <border>
      <left style="medium">
        <color indexed="64"/>
      </left>
      <right/>
      <top style="thin">
        <color indexed="64"/>
      </top>
      <bottom style="thin">
        <color indexed="64"/>
      </bottom>
      <diagonal/>
    </border>
    <border>
      <left style="dotted">
        <color auto="1"/>
      </left>
      <right/>
      <top/>
      <bottom style="thin">
        <color auto="1"/>
      </bottom>
      <diagonal/>
    </border>
    <border>
      <left style="thin">
        <color indexed="64"/>
      </left>
      <right style="thin">
        <color indexed="64"/>
      </right>
      <top style="double">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style="dotted">
        <color auto="1"/>
      </right>
      <top/>
      <bottom style="dotted">
        <color auto="1"/>
      </bottom>
      <diagonal/>
    </border>
    <border>
      <left/>
      <right style="thin">
        <color indexed="64"/>
      </right>
      <top/>
      <bottom style="dotted">
        <color auto="1"/>
      </bottom>
      <diagonal/>
    </border>
    <border>
      <left style="double">
        <color auto="1"/>
      </left>
      <right style="medium">
        <color indexed="64"/>
      </right>
      <top/>
      <bottom style="dotted">
        <color auto="1"/>
      </bottom>
      <diagonal/>
    </border>
    <border>
      <left style="medium">
        <color indexed="64"/>
      </left>
      <right style="thin">
        <color auto="1"/>
      </right>
      <top style="dotted">
        <color auto="1"/>
      </top>
      <bottom/>
      <diagonal/>
    </border>
    <border>
      <left style="thin">
        <color auto="1"/>
      </left>
      <right style="thin">
        <color auto="1"/>
      </right>
      <top style="dotted">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dotted">
        <color auto="1"/>
      </right>
      <top style="medium">
        <color indexed="64"/>
      </top>
      <bottom/>
      <diagonal/>
    </border>
    <border>
      <left style="dotted">
        <color auto="1"/>
      </left>
      <right style="medium">
        <color rgb="FFFF0000"/>
      </right>
      <top style="double">
        <color indexed="64"/>
      </top>
      <bottom style="thin">
        <color auto="1"/>
      </bottom>
      <diagonal/>
    </border>
    <border>
      <left style="dotted">
        <color auto="1"/>
      </left>
      <right style="medium">
        <color rgb="FFFF0000"/>
      </right>
      <top/>
      <bottom style="thin">
        <color auto="1"/>
      </bottom>
      <diagonal/>
    </border>
    <border>
      <left style="dotted">
        <color auto="1"/>
      </left>
      <right style="medium">
        <color rgb="FFFF0000"/>
      </right>
      <top/>
      <bottom style="double">
        <color indexed="64"/>
      </bottom>
      <diagonal/>
    </border>
    <border>
      <left/>
      <right style="medium">
        <color rgb="FFFF0000"/>
      </right>
      <top style="thin">
        <color indexed="64"/>
      </top>
      <bottom style="thin">
        <color indexed="64"/>
      </bottom>
      <diagonal/>
    </border>
    <border>
      <left style="dotted">
        <color auto="1"/>
      </left>
      <right style="medium">
        <color rgb="FFFF0000"/>
      </right>
      <top style="thin">
        <color indexed="64"/>
      </top>
      <bottom style="double">
        <color indexed="64"/>
      </bottom>
      <diagonal/>
    </border>
    <border>
      <left style="dotted">
        <color rgb="FFFF0000"/>
      </left>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hair">
        <color indexed="64"/>
      </right>
      <top/>
      <bottom/>
      <diagonal/>
    </border>
    <border>
      <left style="hair">
        <color indexed="64"/>
      </left>
      <right style="thin">
        <color indexed="64"/>
      </right>
      <top/>
      <bottom/>
      <diagonal/>
    </border>
    <border>
      <left style="thin">
        <color auto="1"/>
      </left>
      <right/>
      <top style="thin">
        <color auto="1"/>
      </top>
      <bottom style="dotted">
        <color indexed="64"/>
      </bottom>
      <diagonal/>
    </border>
    <border>
      <left/>
      <right style="medium">
        <color rgb="FFFF0000"/>
      </right>
      <top/>
      <bottom/>
      <diagonal/>
    </border>
    <border>
      <left/>
      <right style="dotted">
        <color auto="1"/>
      </right>
      <top style="thin">
        <color auto="1"/>
      </top>
      <bottom style="thin">
        <color auto="1"/>
      </bottom>
      <diagonal/>
    </border>
    <border>
      <left style="dotted">
        <color auto="1"/>
      </left>
      <right style="dotted">
        <color auto="1"/>
      </right>
      <top style="thin">
        <color indexed="64"/>
      </top>
      <bottom style="double">
        <color indexed="64"/>
      </bottom>
      <diagonal/>
    </border>
    <border>
      <left style="dotted">
        <color auto="1"/>
      </left>
      <right style="thin">
        <color auto="1"/>
      </right>
      <top style="thin">
        <color indexed="64"/>
      </top>
      <bottom style="double">
        <color indexed="64"/>
      </bottom>
      <diagonal/>
    </border>
  </borders>
  <cellStyleXfs count="3">
    <xf numFmtId="0" fontId="0" fillId="0" borderId="0">
      <alignment vertical="center"/>
    </xf>
    <xf numFmtId="38" fontId="2" fillId="0" borderId="0" applyFont="0" applyFill="0" applyBorder="0" applyAlignment="0" applyProtection="0">
      <alignment vertical="center"/>
    </xf>
    <xf numFmtId="0" fontId="50" fillId="0" borderId="0">
      <alignment vertical="center"/>
    </xf>
  </cellStyleXfs>
  <cellXfs count="559">
    <xf numFmtId="0" fontId="0" fillId="0" borderId="0" xfId="0">
      <alignment vertical="center"/>
    </xf>
    <xf numFmtId="0" fontId="3" fillId="0" borderId="0" xfId="0" applyFont="1">
      <alignment vertical="center"/>
    </xf>
    <xf numFmtId="0" fontId="3" fillId="0" borderId="1" xfId="0" applyFont="1" applyBorder="1">
      <alignment vertical="center"/>
    </xf>
    <xf numFmtId="0" fontId="4" fillId="5" borderId="0" xfId="0" applyFont="1" applyFill="1">
      <alignment vertical="center"/>
    </xf>
    <xf numFmtId="0" fontId="4" fillId="0" borderId="0" xfId="0" applyFont="1">
      <alignment vertical="center"/>
    </xf>
    <xf numFmtId="0" fontId="7" fillId="0" borderId="0" xfId="0" applyFont="1">
      <alignment vertical="center"/>
    </xf>
    <xf numFmtId="0" fontId="8" fillId="5" borderId="0" xfId="0" applyFont="1" applyFill="1">
      <alignment vertical="center"/>
    </xf>
    <xf numFmtId="0" fontId="8" fillId="5" borderId="0" xfId="0" applyFont="1" applyFill="1" applyAlignment="1">
      <alignment horizontal="left" vertical="center"/>
    </xf>
    <xf numFmtId="0" fontId="10" fillId="0" borderId="1" xfId="0" applyFont="1" applyBorder="1" applyAlignment="1">
      <alignment horizontal="center" vertical="center"/>
    </xf>
    <xf numFmtId="0" fontId="8" fillId="0" borderId="0" xfId="0" applyFont="1">
      <alignment vertical="center"/>
    </xf>
    <xf numFmtId="0" fontId="12" fillId="2" borderId="1" xfId="0" applyFont="1" applyFill="1" applyBorder="1" applyAlignment="1">
      <alignment horizontal="center" vertical="center" wrapText="1"/>
    </xf>
    <xf numFmtId="0" fontId="8" fillId="2" borderId="5" xfId="0" applyFont="1" applyFill="1" applyBorder="1">
      <alignment vertical="center"/>
    </xf>
    <xf numFmtId="0" fontId="8" fillId="2" borderId="16" xfId="0" applyFont="1" applyFill="1" applyBorder="1">
      <alignment vertical="center"/>
    </xf>
    <xf numFmtId="0" fontId="8" fillId="2" borderId="7" xfId="0" applyFont="1" applyFill="1" applyBorder="1">
      <alignment vertical="center"/>
    </xf>
    <xf numFmtId="0" fontId="8" fillId="2" borderId="17" xfId="0" applyFont="1" applyFill="1" applyBorder="1">
      <alignment vertical="center"/>
    </xf>
    <xf numFmtId="0" fontId="3" fillId="0" borderId="17" xfId="0" applyFont="1" applyBorder="1">
      <alignment vertical="center"/>
    </xf>
    <xf numFmtId="0" fontId="12" fillId="2" borderId="9" xfId="0" applyFont="1" applyFill="1" applyBorder="1" applyAlignment="1">
      <alignment horizontal="center" vertical="center"/>
    </xf>
    <xf numFmtId="55" fontId="8" fillId="4" borderId="0" xfId="0" applyNumberFormat="1" applyFont="1" applyFill="1" applyAlignment="1">
      <alignment horizontal="left" vertical="center"/>
    </xf>
    <xf numFmtId="55" fontId="8" fillId="4" borderId="115" xfId="0" applyNumberFormat="1" applyFont="1" applyFill="1" applyBorder="1" applyAlignment="1">
      <alignment horizontal="left" vertical="center"/>
    </xf>
    <xf numFmtId="55" fontId="8" fillId="4" borderId="108" xfId="0" applyNumberFormat="1" applyFont="1" applyFill="1" applyBorder="1" applyAlignment="1">
      <alignment horizontal="left" vertical="center"/>
    </xf>
    <xf numFmtId="55" fontId="8" fillId="4" borderId="116" xfId="0" applyNumberFormat="1" applyFont="1" applyFill="1" applyBorder="1" applyAlignment="1">
      <alignment horizontal="left" vertical="center"/>
    </xf>
    <xf numFmtId="0" fontId="17" fillId="0" borderId="0" xfId="0" applyFont="1">
      <alignment vertical="center"/>
    </xf>
    <xf numFmtId="0" fontId="16" fillId="0" borderId="0" xfId="0" applyFont="1">
      <alignment vertical="center"/>
    </xf>
    <xf numFmtId="38" fontId="8" fillId="0" borderId="0" xfId="1" applyFont="1">
      <alignment vertical="center"/>
    </xf>
    <xf numFmtId="38" fontId="4" fillId="0" borderId="0" xfId="1" applyFont="1">
      <alignment vertical="center"/>
    </xf>
    <xf numFmtId="38" fontId="8" fillId="4" borderId="27" xfId="1" applyFont="1" applyFill="1" applyBorder="1" applyAlignment="1">
      <alignment horizontal="center" vertical="center"/>
    </xf>
    <xf numFmtId="38" fontId="8" fillId="4" borderId="3" xfId="1" applyFont="1" applyFill="1" applyBorder="1" applyAlignment="1">
      <alignment horizontal="center" vertical="center"/>
    </xf>
    <xf numFmtId="38" fontId="12" fillId="0" borderId="55" xfId="1" applyFont="1" applyBorder="1" applyAlignment="1">
      <alignment vertical="center"/>
    </xf>
    <xf numFmtId="38" fontId="12" fillId="0" borderId="75" xfId="1" applyFont="1" applyBorder="1" applyAlignment="1">
      <alignment vertical="center"/>
    </xf>
    <xf numFmtId="38" fontId="12" fillId="0" borderId="84" xfId="1" applyFont="1" applyBorder="1" applyAlignment="1">
      <alignment horizontal="right" vertical="center"/>
    </xf>
    <xf numFmtId="38" fontId="12" fillId="0" borderId="60" xfId="1" applyFont="1" applyBorder="1" applyAlignment="1">
      <alignment vertical="center"/>
    </xf>
    <xf numFmtId="38" fontId="12" fillId="0" borderId="78" xfId="1" applyFont="1" applyBorder="1" applyAlignment="1">
      <alignment vertical="center"/>
    </xf>
    <xf numFmtId="38" fontId="12" fillId="0" borderId="85" xfId="1" applyFont="1" applyBorder="1" applyAlignment="1">
      <alignment horizontal="right" vertical="center"/>
    </xf>
    <xf numFmtId="0" fontId="17" fillId="5" borderId="0" xfId="0" applyFont="1" applyFill="1">
      <alignment vertical="center"/>
    </xf>
    <xf numFmtId="0" fontId="9" fillId="5" borderId="0" xfId="0" applyFont="1" applyFill="1" applyAlignment="1">
      <alignment horizontal="left" vertical="center"/>
    </xf>
    <xf numFmtId="0" fontId="9" fillId="5" borderId="0" xfId="0" applyFont="1" applyFill="1" applyAlignment="1">
      <alignment horizontal="center" vertical="center"/>
    </xf>
    <xf numFmtId="0" fontId="17" fillId="5" borderId="0" xfId="0" applyFont="1" applyFill="1" applyAlignment="1">
      <alignment horizontal="left" vertical="center"/>
    </xf>
    <xf numFmtId="0" fontId="19" fillId="5" borderId="0" xfId="0" applyFont="1" applyFill="1" applyAlignment="1">
      <alignment horizontal="center" vertical="center"/>
    </xf>
    <xf numFmtId="0" fontId="15" fillId="5" borderId="0" xfId="0" applyFont="1" applyFill="1" applyAlignment="1">
      <alignment horizontal="center" vertical="center"/>
    </xf>
    <xf numFmtId="38" fontId="8" fillId="5" borderId="1" xfId="1" applyFont="1" applyFill="1" applyBorder="1">
      <alignment vertical="center"/>
    </xf>
    <xf numFmtId="38" fontId="8" fillId="5" borderId="9" xfId="1" applyFont="1" applyFill="1" applyBorder="1">
      <alignment vertical="center"/>
    </xf>
    <xf numFmtId="38" fontId="8" fillId="5" borderId="22" xfId="1" applyFont="1" applyFill="1" applyBorder="1">
      <alignment vertical="center"/>
    </xf>
    <xf numFmtId="38" fontId="8" fillId="5" borderId="30" xfId="1" applyFont="1" applyFill="1" applyBorder="1">
      <alignment vertical="center"/>
    </xf>
    <xf numFmtId="38" fontId="8" fillId="5" borderId="0" xfId="1" applyFont="1" applyFill="1">
      <alignment vertical="center"/>
    </xf>
    <xf numFmtId="38" fontId="8" fillId="5" borderId="0" xfId="1" applyFont="1" applyFill="1" applyAlignment="1">
      <alignment horizontal="right" vertical="center"/>
    </xf>
    <xf numFmtId="0" fontId="8" fillId="3" borderId="107" xfId="0" applyFont="1" applyFill="1" applyBorder="1" applyAlignment="1" applyProtection="1">
      <alignment horizontal="right" vertical="center"/>
      <protection locked="0"/>
    </xf>
    <xf numFmtId="38" fontId="12" fillId="3" borderId="68" xfId="1" applyFont="1" applyFill="1" applyBorder="1" applyProtection="1">
      <alignment vertical="center"/>
      <protection locked="0"/>
    </xf>
    <xf numFmtId="38" fontId="12" fillId="3" borderId="12" xfId="1" applyFont="1" applyFill="1" applyBorder="1" applyAlignment="1" applyProtection="1">
      <alignment horizontal="right" vertical="center"/>
      <protection locked="0"/>
    </xf>
    <xf numFmtId="38" fontId="12" fillId="3" borderId="69" xfId="1" applyFont="1" applyFill="1" applyBorder="1" applyProtection="1">
      <alignment vertical="center"/>
      <protection locked="0"/>
    </xf>
    <xf numFmtId="38" fontId="12" fillId="3" borderId="59" xfId="1" applyFont="1" applyFill="1" applyBorder="1" applyAlignment="1" applyProtection="1">
      <alignment horizontal="right" vertical="center"/>
      <protection locked="0"/>
    </xf>
    <xf numFmtId="55" fontId="8" fillId="4" borderId="121" xfId="0" applyNumberFormat="1" applyFont="1" applyFill="1" applyBorder="1" applyAlignment="1">
      <alignment horizontal="left" vertical="center"/>
    </xf>
    <xf numFmtId="55" fontId="8" fillId="4" borderId="114" xfId="0" applyNumberFormat="1" applyFont="1" applyFill="1" applyBorder="1" applyAlignment="1">
      <alignment horizontal="left" vertical="center"/>
    </xf>
    <xf numFmtId="0" fontId="8" fillId="4" borderId="118" xfId="0" applyFont="1" applyFill="1" applyBorder="1" applyAlignment="1">
      <alignment horizontal="left" vertical="center"/>
    </xf>
    <xf numFmtId="0" fontId="8" fillId="4" borderId="10" xfId="0" applyFont="1" applyFill="1" applyBorder="1" applyAlignment="1">
      <alignment horizontal="right" vertical="center"/>
    </xf>
    <xf numFmtId="0" fontId="8" fillId="3" borderId="108" xfId="0" applyFont="1" applyFill="1" applyBorder="1" applyAlignment="1" applyProtection="1">
      <alignment horizontal="right" vertical="center"/>
      <protection locked="0"/>
    </xf>
    <xf numFmtId="176" fontId="8" fillId="4" borderId="114" xfId="0" applyNumberFormat="1" applyFont="1" applyFill="1" applyBorder="1" applyAlignment="1">
      <alignment horizontal="left" vertical="center"/>
    </xf>
    <xf numFmtId="55" fontId="8" fillId="4" borderId="123" xfId="0" applyNumberFormat="1" applyFont="1" applyFill="1" applyBorder="1" applyAlignment="1">
      <alignment horizontal="left" vertical="center"/>
    </xf>
    <xf numFmtId="55" fontId="8" fillId="4" borderId="126" xfId="0" applyNumberFormat="1" applyFont="1" applyFill="1" applyBorder="1" applyAlignment="1">
      <alignment horizontal="left" vertical="center"/>
    </xf>
    <xf numFmtId="0" fontId="8" fillId="5" borderId="53" xfId="0" applyFont="1" applyFill="1" applyBorder="1" applyAlignment="1">
      <alignment horizontal="left" vertical="center"/>
    </xf>
    <xf numFmtId="0" fontId="8" fillId="4" borderId="128" xfId="0" applyFont="1" applyFill="1" applyBorder="1" applyAlignment="1">
      <alignment horizontal="right" vertical="center"/>
    </xf>
    <xf numFmtId="0" fontId="3" fillId="0" borderId="11" xfId="0" applyFont="1" applyBorder="1">
      <alignment vertical="center"/>
    </xf>
    <xf numFmtId="38" fontId="8" fillId="4" borderId="4" xfId="1" applyFont="1" applyFill="1" applyBorder="1" applyAlignment="1">
      <alignment horizontal="center" vertical="center"/>
    </xf>
    <xf numFmtId="38" fontId="8" fillId="5" borderId="11" xfId="1" applyFont="1" applyFill="1" applyBorder="1">
      <alignment vertical="center"/>
    </xf>
    <xf numFmtId="38" fontId="8" fillId="6" borderId="133" xfId="1" applyFont="1" applyFill="1" applyBorder="1">
      <alignment vertical="center"/>
    </xf>
    <xf numFmtId="38" fontId="8" fillId="6" borderId="8" xfId="1" applyFont="1" applyFill="1" applyBorder="1">
      <alignment vertical="center"/>
    </xf>
    <xf numFmtId="38" fontId="8" fillId="6" borderId="134" xfId="1" applyFont="1" applyFill="1" applyBorder="1">
      <alignment vertical="center"/>
    </xf>
    <xf numFmtId="38" fontId="8" fillId="6" borderId="105" xfId="1" applyFont="1" applyFill="1" applyBorder="1">
      <alignment vertical="center"/>
    </xf>
    <xf numFmtId="38" fontId="8" fillId="5" borderId="135" xfId="1" applyFont="1" applyFill="1" applyBorder="1">
      <alignment vertical="center"/>
    </xf>
    <xf numFmtId="38" fontId="8" fillId="6" borderId="135" xfId="1" applyFont="1" applyFill="1" applyBorder="1">
      <alignment vertical="center"/>
    </xf>
    <xf numFmtId="38" fontId="8" fillId="6" borderId="91" xfId="1" applyFont="1" applyFill="1" applyBorder="1">
      <alignment vertical="center"/>
    </xf>
    <xf numFmtId="38" fontId="16" fillId="6" borderId="11" xfId="1" applyFont="1" applyFill="1" applyBorder="1">
      <alignment vertical="center"/>
    </xf>
    <xf numFmtId="38" fontId="16" fillId="6" borderId="133" xfId="1" applyFont="1" applyFill="1" applyBorder="1">
      <alignment vertical="center"/>
    </xf>
    <xf numFmtId="0" fontId="8" fillId="4" borderId="1" xfId="0" applyFont="1" applyFill="1" applyBorder="1" applyAlignment="1">
      <alignment horizontal="center" vertical="center" wrapText="1"/>
    </xf>
    <xf numFmtId="38" fontId="8" fillId="5" borderId="31" xfId="1" applyFont="1" applyFill="1" applyBorder="1" applyAlignment="1">
      <alignment horizontal="right" vertical="center"/>
    </xf>
    <xf numFmtId="38" fontId="12" fillId="5" borderId="87" xfId="1" applyFont="1" applyFill="1" applyBorder="1" applyAlignment="1">
      <alignment horizontal="right" vertical="center"/>
    </xf>
    <xf numFmtId="38" fontId="12" fillId="5" borderId="6" xfId="1" applyFont="1" applyFill="1" applyBorder="1" applyAlignment="1">
      <alignment vertical="center"/>
    </xf>
    <xf numFmtId="38" fontId="12" fillId="5" borderId="0" xfId="1" applyFont="1" applyFill="1" applyBorder="1" applyAlignment="1">
      <alignment vertical="center"/>
    </xf>
    <xf numFmtId="38" fontId="12" fillId="5" borderId="145" xfId="1" applyFont="1" applyFill="1" applyBorder="1" applyAlignment="1">
      <alignment horizontal="right" vertical="center"/>
    </xf>
    <xf numFmtId="38" fontId="12" fillId="3" borderId="67" xfId="1" applyFont="1" applyFill="1" applyBorder="1" applyProtection="1">
      <alignment vertical="center"/>
      <protection locked="0"/>
    </xf>
    <xf numFmtId="38" fontId="12" fillId="3" borderId="57" xfId="1" applyFont="1" applyFill="1" applyBorder="1" applyAlignment="1" applyProtection="1">
      <alignment horizontal="right" vertical="center"/>
      <protection locked="0"/>
    </xf>
    <xf numFmtId="38" fontId="12" fillId="0" borderId="58" xfId="1" applyFont="1" applyBorder="1" applyAlignment="1">
      <alignment vertical="center"/>
    </xf>
    <xf numFmtId="38" fontId="12" fillId="0" borderId="80" xfId="1" applyFont="1" applyBorder="1" applyAlignment="1">
      <alignment vertical="center"/>
    </xf>
    <xf numFmtId="38" fontId="12" fillId="0" borderId="83" xfId="1" applyFont="1" applyBorder="1" applyAlignment="1">
      <alignment horizontal="right" vertical="center"/>
    </xf>
    <xf numFmtId="38" fontId="8" fillId="5" borderId="8" xfId="1" applyFont="1" applyFill="1" applyBorder="1" applyAlignment="1">
      <alignment horizontal="right" vertical="center"/>
    </xf>
    <xf numFmtId="38" fontId="8" fillId="5" borderId="89" xfId="1" applyFont="1" applyFill="1" applyBorder="1">
      <alignment vertical="center"/>
    </xf>
    <xf numFmtId="38" fontId="8" fillId="5" borderId="146" xfId="1" applyFont="1" applyFill="1" applyBorder="1" applyAlignment="1">
      <alignment horizontal="right" vertical="center"/>
    </xf>
    <xf numFmtId="38" fontId="8" fillId="5" borderId="73" xfId="1" applyFont="1" applyFill="1" applyBorder="1" applyAlignment="1">
      <alignment horizontal="right" vertical="center"/>
    </xf>
    <xf numFmtId="38" fontId="8" fillId="5" borderId="81" xfId="1" applyFont="1" applyFill="1" applyBorder="1" applyAlignment="1">
      <alignment horizontal="right" vertical="center"/>
    </xf>
    <xf numFmtId="38" fontId="8" fillId="5" borderId="147" xfId="1" applyFont="1" applyFill="1" applyBorder="1" applyAlignment="1">
      <alignment horizontal="right" vertical="center"/>
    </xf>
    <xf numFmtId="38" fontId="4" fillId="0" borderId="0" xfId="1" applyFont="1" applyAlignment="1"/>
    <xf numFmtId="38" fontId="12" fillId="6" borderId="144" xfId="1" applyFont="1" applyFill="1" applyBorder="1" applyAlignment="1">
      <alignment vertical="center"/>
    </xf>
    <xf numFmtId="38" fontId="8" fillId="6" borderId="72" xfId="1" applyFont="1" applyFill="1" applyBorder="1" applyAlignment="1">
      <alignment horizontal="right" vertical="center"/>
    </xf>
    <xf numFmtId="38" fontId="8" fillId="6" borderId="23" xfId="1" applyFont="1" applyFill="1" applyBorder="1" applyAlignment="1">
      <alignment horizontal="right" vertical="center"/>
    </xf>
    <xf numFmtId="0" fontId="8" fillId="5" borderId="0" xfId="0" applyFont="1" applyFill="1" applyAlignment="1">
      <alignment vertical="top"/>
    </xf>
    <xf numFmtId="38" fontId="8" fillId="4" borderId="11" xfId="1" applyFont="1" applyFill="1" applyBorder="1" applyAlignment="1">
      <alignment horizontal="left" vertical="center"/>
    </xf>
    <xf numFmtId="38" fontId="8" fillId="5" borderId="104" xfId="1" applyFont="1" applyFill="1" applyBorder="1" applyAlignment="1">
      <alignment horizontal="right" vertical="center"/>
    </xf>
    <xf numFmtId="38" fontId="8" fillId="5" borderId="104" xfId="1" applyFont="1" applyFill="1" applyBorder="1" applyAlignment="1" applyProtection="1">
      <alignment horizontal="right" vertical="center"/>
    </xf>
    <xf numFmtId="0" fontId="3" fillId="5" borderId="0" xfId="0" applyFont="1" applyFill="1" applyAlignment="1">
      <alignment horizontal="left" vertical="center"/>
    </xf>
    <xf numFmtId="0" fontId="23" fillId="5" borderId="0" xfId="0" applyFont="1" applyFill="1">
      <alignment vertical="center"/>
    </xf>
    <xf numFmtId="0" fontId="5" fillId="5" borderId="0" xfId="0" applyFont="1" applyFill="1">
      <alignment vertical="center"/>
    </xf>
    <xf numFmtId="38" fontId="20" fillId="4" borderId="11" xfId="1" applyFont="1" applyFill="1" applyBorder="1">
      <alignment vertical="center"/>
    </xf>
    <xf numFmtId="0" fontId="25" fillId="5" borderId="0" xfId="0" applyFont="1" applyFill="1">
      <alignment vertical="center"/>
    </xf>
    <xf numFmtId="0" fontId="25" fillId="5" borderId="0" xfId="0" applyFont="1" applyFill="1" applyAlignment="1">
      <alignment vertical="top"/>
    </xf>
    <xf numFmtId="0" fontId="16" fillId="2" borderId="17" xfId="0" applyFont="1" applyFill="1" applyBorder="1" applyAlignment="1">
      <alignment horizontal="center" vertical="center"/>
    </xf>
    <xf numFmtId="0" fontId="4" fillId="5" borderId="1" xfId="0" applyFont="1" applyFill="1" applyBorder="1" applyAlignment="1">
      <alignment horizontal="center" vertical="center" shrinkToFit="1"/>
    </xf>
    <xf numFmtId="181" fontId="4" fillId="5" borderId="1" xfId="0" applyNumberFormat="1" applyFont="1" applyFill="1" applyBorder="1" applyAlignment="1">
      <alignment vertical="center" shrinkToFit="1"/>
    </xf>
    <xf numFmtId="0" fontId="11" fillId="2" borderId="26" xfId="0" applyFont="1" applyFill="1" applyBorder="1" applyAlignment="1">
      <alignment horizontal="left" vertical="center"/>
    </xf>
    <xf numFmtId="0" fontId="16" fillId="2" borderId="1" xfId="0" applyFont="1" applyFill="1" applyBorder="1" applyAlignment="1">
      <alignment horizontal="center" vertical="center" wrapText="1"/>
    </xf>
    <xf numFmtId="183" fontId="4" fillId="5" borderId="1" xfId="0" applyNumberFormat="1" applyFont="1" applyFill="1" applyBorder="1" applyAlignment="1">
      <alignment vertical="center" shrinkToFit="1"/>
    </xf>
    <xf numFmtId="184" fontId="4" fillId="5" borderId="1" xfId="0" applyNumberFormat="1" applyFont="1" applyFill="1" applyBorder="1" applyAlignment="1">
      <alignment vertical="center" shrinkToFit="1"/>
    </xf>
    <xf numFmtId="0" fontId="8" fillId="4" borderId="114" xfId="0" applyFont="1" applyFill="1" applyBorder="1" applyProtection="1">
      <alignment vertical="center"/>
      <protection locked="0"/>
    </xf>
    <xf numFmtId="185" fontId="4" fillId="5" borderId="9" xfId="0" applyNumberFormat="1" applyFont="1" applyFill="1" applyBorder="1" applyAlignment="1">
      <alignment vertical="center" shrinkToFit="1"/>
    </xf>
    <xf numFmtId="182" fontId="4" fillId="5" borderId="1" xfId="0" applyNumberFormat="1" applyFont="1" applyFill="1" applyBorder="1" applyAlignment="1">
      <alignment vertical="center" shrinkToFit="1"/>
    </xf>
    <xf numFmtId="0" fontId="4" fillId="4" borderId="1" xfId="0" applyFont="1" applyFill="1" applyBorder="1" applyAlignment="1">
      <alignment vertical="center" shrinkToFit="1"/>
    </xf>
    <xf numFmtId="0" fontId="4" fillId="4" borderId="1" xfId="0" applyFont="1" applyFill="1" applyBorder="1">
      <alignment vertical="center"/>
    </xf>
    <xf numFmtId="0" fontId="5" fillId="5" borderId="0" xfId="0" applyFont="1" applyFill="1" applyAlignment="1">
      <alignment horizontal="centerContinuous" vertical="center"/>
    </xf>
    <xf numFmtId="0" fontId="4" fillId="5" borderId="0" xfId="0" applyFont="1" applyFill="1" applyAlignment="1">
      <alignment horizontal="right" vertical="center"/>
    </xf>
    <xf numFmtId="0" fontId="4" fillId="0" borderId="0" xfId="0" applyFont="1" applyAlignment="1"/>
    <xf numFmtId="0" fontId="4" fillId="5" borderId="0" xfId="0" applyFont="1" applyFill="1" applyAlignment="1"/>
    <xf numFmtId="0" fontId="31" fillId="0" borderId="101" xfId="0" applyFont="1" applyBorder="1" applyProtection="1">
      <alignment vertical="center"/>
      <protection locked="0"/>
    </xf>
    <xf numFmtId="0" fontId="31" fillId="0" borderId="102" xfId="0" applyFont="1" applyBorder="1" applyProtection="1">
      <alignment vertical="center"/>
      <protection locked="0"/>
    </xf>
    <xf numFmtId="0" fontId="31" fillId="0" borderId="100" xfId="0" applyFont="1" applyBorder="1" applyProtection="1">
      <alignment vertical="center"/>
      <protection locked="0"/>
    </xf>
    <xf numFmtId="0" fontId="31" fillId="0" borderId="103" xfId="0" applyFont="1" applyBorder="1" applyProtection="1">
      <alignment vertical="center"/>
      <protection locked="0"/>
    </xf>
    <xf numFmtId="0" fontId="32" fillId="0" borderId="0" xfId="0" applyFont="1">
      <alignment vertical="center"/>
    </xf>
    <xf numFmtId="0" fontId="31" fillId="0" borderId="24" xfId="0" applyFont="1" applyBorder="1" applyProtection="1">
      <alignment vertical="center"/>
      <protection locked="0"/>
    </xf>
    <xf numFmtId="0" fontId="31" fillId="0" borderId="25" xfId="0" applyFont="1" applyBorder="1" applyProtection="1">
      <alignment vertical="center"/>
      <protection locked="0"/>
    </xf>
    <xf numFmtId="0" fontId="31" fillId="0" borderId="23" xfId="0" applyFont="1" applyBorder="1" applyProtection="1">
      <alignment vertical="center"/>
      <protection locked="0"/>
    </xf>
    <xf numFmtId="0" fontId="31" fillId="0" borderId="90" xfId="0" applyFont="1" applyBorder="1" applyProtection="1">
      <alignment vertical="center"/>
      <protection locked="0"/>
    </xf>
    <xf numFmtId="0" fontId="31" fillId="0" borderId="97" xfId="0" applyFont="1" applyBorder="1" applyProtection="1">
      <alignment vertical="center"/>
      <protection locked="0"/>
    </xf>
    <xf numFmtId="0" fontId="31" fillId="0" borderId="98" xfId="0" applyFont="1" applyBorder="1" applyProtection="1">
      <alignment vertical="center"/>
      <protection locked="0"/>
    </xf>
    <xf numFmtId="0" fontId="31" fillId="0" borderId="96" xfId="0" applyFont="1" applyBorder="1" applyProtection="1">
      <alignment vertical="center"/>
      <protection locked="0"/>
    </xf>
    <xf numFmtId="0" fontId="31" fillId="0" borderId="99" xfId="0" applyFont="1" applyBorder="1" applyProtection="1">
      <alignment vertical="center"/>
      <protection locked="0"/>
    </xf>
    <xf numFmtId="0" fontId="31" fillId="0" borderId="156" xfId="0" applyFont="1" applyBorder="1" applyProtection="1">
      <alignment vertical="center"/>
      <protection locked="0"/>
    </xf>
    <xf numFmtId="38" fontId="12" fillId="0" borderId="58" xfId="1" applyFont="1" applyBorder="1" applyAlignment="1">
      <alignment horizontal="right" vertical="center"/>
    </xf>
    <xf numFmtId="38" fontId="12" fillId="0" borderId="80" xfId="1" applyFont="1" applyBorder="1" applyAlignment="1">
      <alignment horizontal="right" vertical="center"/>
    </xf>
    <xf numFmtId="38" fontId="12" fillId="0" borderId="55" xfId="1" applyFont="1" applyBorder="1" applyAlignment="1">
      <alignment horizontal="right" vertical="center"/>
    </xf>
    <xf numFmtId="38" fontId="12" fillId="0" borderId="75" xfId="1" applyFont="1" applyBorder="1" applyAlignment="1">
      <alignment horizontal="right" vertical="center"/>
    </xf>
    <xf numFmtId="38" fontId="12" fillId="5" borderId="88" xfId="1" applyFont="1" applyFill="1" applyBorder="1">
      <alignment vertical="center"/>
    </xf>
    <xf numFmtId="180" fontId="12" fillId="3" borderId="65" xfId="1" applyNumberFormat="1" applyFont="1" applyFill="1" applyBorder="1" applyAlignment="1" applyProtection="1">
      <alignment vertical="center"/>
      <protection locked="0"/>
    </xf>
    <xf numFmtId="38" fontId="26" fillId="3" borderId="67" xfId="1" applyFont="1" applyFill="1" applyBorder="1" applyProtection="1">
      <alignment vertical="center"/>
      <protection locked="0"/>
    </xf>
    <xf numFmtId="180" fontId="12" fillId="3" borderId="64" xfId="1" applyNumberFormat="1" applyFont="1" applyFill="1" applyBorder="1" applyAlignment="1" applyProtection="1">
      <alignment vertical="center"/>
      <protection locked="0"/>
    </xf>
    <xf numFmtId="38" fontId="26" fillId="3" borderId="68" xfId="1" applyFont="1" applyFill="1" applyBorder="1" applyProtection="1">
      <alignment vertical="center"/>
      <protection locked="0"/>
    </xf>
    <xf numFmtId="38" fontId="12" fillId="0" borderId="60" xfId="1" applyFont="1" applyBorder="1" applyAlignment="1">
      <alignment horizontal="right" vertical="center"/>
    </xf>
    <xf numFmtId="38" fontId="12" fillId="0" borderId="78" xfId="1" applyFont="1" applyBorder="1" applyAlignment="1">
      <alignment horizontal="right" vertical="center"/>
    </xf>
    <xf numFmtId="38" fontId="12" fillId="6" borderId="144" xfId="1" applyFont="1" applyFill="1" applyBorder="1" applyAlignment="1">
      <alignment horizontal="right" vertical="center"/>
    </xf>
    <xf numFmtId="38" fontId="12" fillId="5" borderId="6" xfId="1" applyFont="1" applyFill="1" applyBorder="1" applyAlignment="1">
      <alignment horizontal="right" vertical="center"/>
    </xf>
    <xf numFmtId="38" fontId="12" fillId="5" borderId="0" xfId="1" applyFont="1" applyFill="1" applyBorder="1" applyAlignment="1">
      <alignment horizontal="right" vertical="center"/>
    </xf>
    <xf numFmtId="180" fontId="12" fillId="3" borderId="64" xfId="1" applyNumberFormat="1" applyFont="1" applyFill="1" applyBorder="1" applyAlignment="1" applyProtection="1">
      <alignment horizontal="right" vertical="center"/>
      <protection locked="0"/>
    </xf>
    <xf numFmtId="180" fontId="12" fillId="3" borderId="65" xfId="1" applyNumberFormat="1" applyFont="1" applyFill="1" applyBorder="1" applyAlignment="1" applyProtection="1">
      <alignment horizontal="right" vertical="center"/>
      <protection locked="0"/>
    </xf>
    <xf numFmtId="38" fontId="12" fillId="6" borderId="70" xfId="1" applyFont="1" applyFill="1" applyBorder="1" applyAlignment="1">
      <alignment horizontal="right" vertical="center"/>
    </xf>
    <xf numFmtId="38" fontId="12" fillId="5" borderId="62" xfId="1" applyFont="1" applyFill="1" applyBorder="1" applyAlignment="1">
      <alignment horizontal="right" vertical="center"/>
    </xf>
    <xf numFmtId="38" fontId="12" fillId="5" borderId="76" xfId="1" applyFont="1" applyFill="1" applyBorder="1" applyAlignment="1">
      <alignment horizontal="right" vertical="center"/>
    </xf>
    <xf numFmtId="38" fontId="12" fillId="5" borderId="86" xfId="1" applyFont="1" applyFill="1" applyBorder="1" applyAlignment="1">
      <alignment horizontal="right" vertical="center"/>
    </xf>
    <xf numFmtId="180" fontId="12" fillId="3" borderId="66" xfId="1" applyNumberFormat="1" applyFont="1" applyFill="1" applyBorder="1" applyAlignment="1" applyProtection="1">
      <alignment vertical="center"/>
      <protection locked="0"/>
    </xf>
    <xf numFmtId="180" fontId="12" fillId="6" borderId="144" xfId="1" applyNumberFormat="1" applyFont="1" applyFill="1" applyBorder="1" applyAlignment="1">
      <alignment vertical="center"/>
    </xf>
    <xf numFmtId="180" fontId="12" fillId="3" borderId="66" xfId="1" applyNumberFormat="1" applyFont="1" applyFill="1" applyBorder="1" applyAlignment="1" applyProtection="1">
      <alignment horizontal="right" vertical="center"/>
      <protection locked="0"/>
    </xf>
    <xf numFmtId="180" fontId="12" fillId="6" borderId="144" xfId="1" applyNumberFormat="1" applyFont="1" applyFill="1" applyBorder="1" applyAlignment="1">
      <alignment horizontal="right" vertical="center"/>
    </xf>
    <xf numFmtId="180" fontId="12" fillId="6" borderId="70" xfId="1" applyNumberFormat="1" applyFont="1" applyFill="1" applyBorder="1" applyAlignment="1">
      <alignment horizontal="right" vertical="center"/>
    </xf>
    <xf numFmtId="0" fontId="12" fillId="3" borderId="17" xfId="0" applyFont="1" applyFill="1" applyBorder="1" applyAlignment="1" applyProtection="1">
      <alignment vertical="center" wrapText="1"/>
      <protection locked="0"/>
    </xf>
    <xf numFmtId="38" fontId="25" fillId="5" borderId="0" xfId="1" applyFont="1" applyFill="1">
      <alignment vertical="center"/>
    </xf>
    <xf numFmtId="38" fontId="25" fillId="0" borderId="0" xfId="1" applyFont="1">
      <alignment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5" xfId="0" applyFont="1" applyFill="1" applyBorder="1" applyAlignment="1">
      <alignment horizontal="center" vertical="center"/>
    </xf>
    <xf numFmtId="0" fontId="33" fillId="0" borderId="0" xfId="0" applyFont="1">
      <alignment vertical="center"/>
    </xf>
    <xf numFmtId="0" fontId="34" fillId="0" borderId="0" xfId="0" applyFont="1">
      <alignment vertical="center"/>
    </xf>
    <xf numFmtId="0" fontId="36" fillId="2" borderId="158" xfId="0" applyFont="1" applyFill="1" applyBorder="1" applyAlignment="1">
      <alignment horizontal="center" vertical="center"/>
    </xf>
    <xf numFmtId="0" fontId="36" fillId="0" borderId="0" xfId="0" applyFont="1">
      <alignment vertical="center"/>
    </xf>
    <xf numFmtId="180" fontId="12" fillId="3" borderId="160" xfId="1" applyNumberFormat="1" applyFont="1" applyFill="1" applyBorder="1" applyAlignment="1" applyProtection="1">
      <alignment horizontal="right" vertical="center"/>
      <protection locked="0"/>
    </xf>
    <xf numFmtId="38" fontId="12" fillId="0" borderId="161" xfId="1" applyFont="1" applyBorder="1" applyAlignment="1">
      <alignment horizontal="right" vertical="center"/>
    </xf>
    <xf numFmtId="38" fontId="12" fillId="0" borderId="71" xfId="1" applyFont="1" applyBorder="1" applyAlignment="1">
      <alignment horizontal="right" vertical="center"/>
    </xf>
    <xf numFmtId="38" fontId="12" fillId="0" borderId="162" xfId="1" applyFont="1" applyBorder="1" applyAlignment="1">
      <alignment horizontal="right" vertical="center"/>
    </xf>
    <xf numFmtId="38" fontId="12" fillId="3" borderId="163" xfId="1" applyFont="1" applyFill="1" applyBorder="1" applyProtection="1">
      <alignment vertical="center"/>
      <protection locked="0"/>
    </xf>
    <xf numFmtId="38" fontId="12" fillId="3" borderId="164" xfId="1" applyFont="1" applyFill="1" applyBorder="1" applyAlignment="1" applyProtection="1">
      <alignment horizontal="right" vertical="center"/>
      <protection locked="0"/>
    </xf>
    <xf numFmtId="38" fontId="12" fillId="3" borderId="111" xfId="1" applyFont="1" applyFill="1" applyBorder="1" applyProtection="1">
      <alignment vertical="center"/>
      <protection locked="0"/>
    </xf>
    <xf numFmtId="38" fontId="12" fillId="3" borderId="16" xfId="1" applyFont="1" applyFill="1" applyBorder="1" applyAlignment="1" applyProtection="1">
      <alignment horizontal="right" vertical="center"/>
      <protection locked="0"/>
    </xf>
    <xf numFmtId="180" fontId="12" fillId="3" borderId="70" xfId="1" applyNumberFormat="1" applyFont="1" applyFill="1" applyBorder="1" applyAlignment="1" applyProtection="1">
      <alignment vertical="center"/>
      <protection locked="0"/>
    </xf>
    <xf numFmtId="38" fontId="12" fillId="3" borderId="165" xfId="1" applyFont="1" applyFill="1" applyBorder="1" applyProtection="1">
      <alignment vertical="center"/>
      <protection locked="0"/>
    </xf>
    <xf numFmtId="38" fontId="12" fillId="3" borderId="166" xfId="1" applyFont="1" applyFill="1" applyBorder="1" applyAlignment="1" applyProtection="1">
      <alignment horizontal="right" vertical="center"/>
      <protection locked="0"/>
    </xf>
    <xf numFmtId="180" fontId="12" fillId="3" borderId="167" xfId="1" applyNumberFormat="1" applyFont="1" applyFill="1" applyBorder="1" applyAlignment="1" applyProtection="1">
      <alignment vertical="center"/>
      <protection locked="0"/>
    </xf>
    <xf numFmtId="0" fontId="6" fillId="5" borderId="0" xfId="0" applyFont="1" applyFill="1" applyAlignment="1">
      <alignment horizontal="right" vertical="center"/>
    </xf>
    <xf numFmtId="0" fontId="18" fillId="2" borderId="10" xfId="0" applyFont="1" applyFill="1" applyBorder="1" applyAlignment="1">
      <alignment horizontal="centerContinuous" vertical="center"/>
    </xf>
    <xf numFmtId="0" fontId="16" fillId="4" borderId="99" xfId="0" applyFont="1" applyFill="1" applyBorder="1" applyAlignment="1">
      <alignment horizontal="center" vertical="top" wrapText="1"/>
    </xf>
    <xf numFmtId="0" fontId="16" fillId="4" borderId="97" xfId="0" applyFont="1" applyFill="1" applyBorder="1" applyAlignment="1">
      <alignment horizontal="center" vertical="top" wrapText="1"/>
    </xf>
    <xf numFmtId="0" fontId="16" fillId="4" borderId="98" xfId="0" applyFont="1" applyFill="1" applyBorder="1" applyAlignment="1">
      <alignment horizontal="center" vertical="top" wrapText="1"/>
    </xf>
    <xf numFmtId="0" fontId="16" fillId="4" borderId="96" xfId="0" applyFont="1" applyFill="1" applyBorder="1" applyAlignment="1">
      <alignment horizontal="center" vertical="top" wrapText="1"/>
    </xf>
    <xf numFmtId="0" fontId="15" fillId="5" borderId="0" xfId="0" applyFont="1" applyFill="1" applyAlignment="1" applyProtection="1">
      <alignment horizontal="center" vertical="center"/>
      <protection locked="0"/>
    </xf>
    <xf numFmtId="0" fontId="3" fillId="5" borderId="0" xfId="0" applyFont="1" applyFill="1">
      <alignment vertical="center"/>
    </xf>
    <xf numFmtId="0" fontId="31" fillId="0" borderId="168" xfId="0" applyFont="1" applyBorder="1" applyProtection="1">
      <alignment vertical="center"/>
      <protection locked="0"/>
    </xf>
    <xf numFmtId="0" fontId="31" fillId="0" borderId="169" xfId="0" applyFont="1" applyBorder="1" applyProtection="1">
      <alignment vertical="center"/>
      <protection locked="0"/>
    </xf>
    <xf numFmtId="0" fontId="31" fillId="0" borderId="170" xfId="0" applyFont="1" applyBorder="1" applyProtection="1">
      <alignment vertical="center"/>
      <protection locked="0"/>
    </xf>
    <xf numFmtId="0" fontId="18" fillId="2" borderId="4" xfId="0" applyFont="1" applyFill="1" applyBorder="1" applyAlignment="1">
      <alignment horizontal="centerContinuous" vertical="center"/>
    </xf>
    <xf numFmtId="0" fontId="18" fillId="2" borderId="3" xfId="0" applyFont="1" applyFill="1" applyBorder="1" applyAlignment="1">
      <alignment horizontal="centerContinuous" vertical="center"/>
    </xf>
    <xf numFmtId="0" fontId="18" fillId="2" borderId="2" xfId="0" applyFont="1" applyFill="1" applyBorder="1" applyAlignment="1">
      <alignment horizontal="centerContinuous" vertical="center"/>
    </xf>
    <xf numFmtId="0" fontId="16" fillId="4" borderId="10" xfId="0" applyFont="1" applyFill="1" applyBorder="1" applyAlignment="1">
      <alignment horizontal="left" vertical="center"/>
    </xf>
    <xf numFmtId="0" fontId="16" fillId="4" borderId="11" xfId="0" applyFont="1" applyFill="1" applyBorder="1" applyAlignment="1">
      <alignment horizontal="left" vertical="center"/>
    </xf>
    <xf numFmtId="0" fontId="18" fillId="2" borderId="171" xfId="0" applyFont="1" applyFill="1" applyBorder="1" applyAlignment="1">
      <alignment horizontal="centerContinuous" vertical="center"/>
    </xf>
    <xf numFmtId="0" fontId="16" fillId="4" borderId="92" xfId="0" applyFont="1" applyFill="1" applyBorder="1" applyAlignment="1">
      <alignment horizontal="center" vertical="top" wrapText="1"/>
    </xf>
    <xf numFmtId="0" fontId="16" fillId="4" borderId="172" xfId="0" applyFont="1" applyFill="1" applyBorder="1" applyAlignment="1">
      <alignment horizontal="center" vertical="top" wrapText="1"/>
    </xf>
    <xf numFmtId="0" fontId="41" fillId="0" borderId="0" xfId="0" applyFont="1">
      <alignment vertical="center"/>
    </xf>
    <xf numFmtId="0" fontId="37" fillId="3" borderId="1" xfId="0" applyFont="1" applyFill="1" applyBorder="1" applyAlignment="1">
      <alignment horizontal="center" vertical="center"/>
    </xf>
    <xf numFmtId="0" fontId="37" fillId="3" borderId="159" xfId="0" applyFont="1" applyFill="1" applyBorder="1" applyAlignment="1">
      <alignment horizontal="center" vertical="center"/>
    </xf>
    <xf numFmtId="0" fontId="8" fillId="5" borderId="0" xfId="0" applyFont="1" applyFill="1" applyAlignment="1">
      <alignment horizontal="center" vertical="center"/>
    </xf>
    <xf numFmtId="0" fontId="42" fillId="5" borderId="0" xfId="0" applyFont="1" applyFill="1">
      <alignment vertical="center"/>
    </xf>
    <xf numFmtId="0" fontId="4" fillId="5" borderId="0" xfId="0" applyFont="1" applyFill="1" applyAlignment="1">
      <alignment horizontal="right" vertical="center" wrapText="1"/>
    </xf>
    <xf numFmtId="0" fontId="36" fillId="8" borderId="18" xfId="0" applyFont="1" applyFill="1" applyBorder="1">
      <alignment vertical="center"/>
    </xf>
    <xf numFmtId="0" fontId="36" fillId="8" borderId="20" xfId="0" applyFont="1" applyFill="1" applyBorder="1">
      <alignment vertical="center"/>
    </xf>
    <xf numFmtId="0" fontId="36" fillId="8" borderId="174" xfId="0" applyFont="1" applyFill="1" applyBorder="1">
      <alignment vertical="center"/>
    </xf>
    <xf numFmtId="0" fontId="34" fillId="5" borderId="0" xfId="0" applyFont="1" applyFill="1" applyAlignment="1">
      <alignment vertical="center" wrapText="1"/>
    </xf>
    <xf numFmtId="0" fontId="44" fillId="5" borderId="0" xfId="0" applyFont="1" applyFill="1">
      <alignment vertical="center"/>
    </xf>
    <xf numFmtId="0" fontId="36" fillId="0" borderId="1" xfId="0" applyFont="1" applyBorder="1" applyAlignment="1">
      <alignment vertical="center" wrapText="1"/>
    </xf>
    <xf numFmtId="0" fontId="37" fillId="3" borderId="20" xfId="0" applyFont="1" applyFill="1" applyBorder="1" applyAlignment="1">
      <alignment horizontal="center" vertical="center"/>
    </xf>
    <xf numFmtId="0" fontId="12" fillId="3" borderId="94" xfId="0" applyFont="1" applyFill="1" applyBorder="1" applyAlignment="1" applyProtection="1">
      <alignment vertical="center" wrapText="1"/>
      <protection locked="0"/>
    </xf>
    <xf numFmtId="0" fontId="12" fillId="3" borderId="157" xfId="0" applyFont="1" applyFill="1" applyBorder="1" applyAlignment="1" applyProtection="1">
      <alignment vertical="center" wrapText="1"/>
      <protection locked="0"/>
    </xf>
    <xf numFmtId="0" fontId="40" fillId="5" borderId="0" xfId="0" applyFont="1" applyFill="1">
      <alignment vertical="center"/>
    </xf>
    <xf numFmtId="186" fontId="8" fillId="4" borderId="1" xfId="0" applyNumberFormat="1" applyFont="1" applyFill="1" applyBorder="1" applyAlignment="1">
      <alignment horizontal="center" vertical="center"/>
    </xf>
    <xf numFmtId="0" fontId="4" fillId="0" borderId="1" xfId="0" applyFont="1" applyBorder="1">
      <alignment vertical="center"/>
    </xf>
    <xf numFmtId="38" fontId="12" fillId="5" borderId="76" xfId="1" applyFont="1" applyFill="1" applyBorder="1">
      <alignment vertical="center"/>
    </xf>
    <xf numFmtId="38" fontId="28" fillId="6" borderId="137" xfId="1" applyFont="1" applyFill="1" applyBorder="1">
      <alignment vertical="center"/>
    </xf>
    <xf numFmtId="38" fontId="28" fillId="6" borderId="4" xfId="1" applyFont="1" applyFill="1" applyBorder="1">
      <alignment vertical="center"/>
    </xf>
    <xf numFmtId="38" fontId="28" fillId="0" borderId="0" xfId="1" applyFont="1">
      <alignment vertical="center"/>
    </xf>
    <xf numFmtId="38" fontId="12" fillId="5" borderId="0" xfId="1" applyFont="1" applyFill="1" applyBorder="1">
      <alignment vertical="center"/>
    </xf>
    <xf numFmtId="38" fontId="12" fillId="5" borderId="1" xfId="1" applyFont="1" applyFill="1" applyBorder="1">
      <alignment vertical="center"/>
    </xf>
    <xf numFmtId="38" fontId="12" fillId="5" borderId="9" xfId="1" applyFont="1" applyFill="1" applyBorder="1">
      <alignment vertical="center"/>
    </xf>
    <xf numFmtId="38" fontId="51" fillId="3" borderId="130" xfId="1" applyFont="1" applyFill="1" applyBorder="1">
      <alignment vertical="center"/>
    </xf>
    <xf numFmtId="38" fontId="12" fillId="5" borderId="11" xfId="1" applyFont="1" applyFill="1" applyBorder="1">
      <alignment vertical="center"/>
    </xf>
    <xf numFmtId="38" fontId="51" fillId="3" borderId="131" xfId="1" applyFont="1" applyFill="1" applyBorder="1">
      <alignment vertical="center"/>
    </xf>
    <xf numFmtId="0" fontId="8" fillId="4" borderId="9" xfId="0" applyFont="1" applyFill="1" applyBorder="1" applyAlignment="1">
      <alignment horizontal="center" vertical="center"/>
    </xf>
    <xf numFmtId="38" fontId="51" fillId="3" borderId="138" xfId="1" applyFont="1" applyFill="1" applyBorder="1">
      <alignment vertical="center"/>
    </xf>
    <xf numFmtId="38" fontId="12" fillId="5" borderId="17" xfId="1" applyFont="1" applyFill="1" applyBorder="1">
      <alignment vertical="center"/>
    </xf>
    <xf numFmtId="38" fontId="12" fillId="5" borderId="7" xfId="1" applyFont="1" applyFill="1" applyBorder="1">
      <alignment vertical="center"/>
    </xf>
    <xf numFmtId="38" fontId="16" fillId="4" borderId="11" xfId="1" applyFont="1" applyFill="1" applyBorder="1">
      <alignment vertical="center"/>
    </xf>
    <xf numFmtId="38" fontId="16" fillId="4" borderId="133" xfId="1" applyFont="1" applyFill="1" applyBorder="1">
      <alignment vertical="center"/>
    </xf>
    <xf numFmtId="38" fontId="8" fillId="5" borderId="91" xfId="1" applyFont="1" applyFill="1" applyBorder="1">
      <alignment vertical="center"/>
    </xf>
    <xf numFmtId="0" fontId="6" fillId="5" borderId="0" xfId="0" applyFont="1" applyFill="1">
      <alignment vertical="center"/>
    </xf>
    <xf numFmtId="0" fontId="6" fillId="5" borderId="0" xfId="0" applyFont="1" applyFill="1" applyAlignment="1">
      <alignment horizontal="left" vertical="center"/>
    </xf>
    <xf numFmtId="0" fontId="40" fillId="5" borderId="179" xfId="0" applyFont="1" applyFill="1" applyBorder="1" applyAlignment="1">
      <alignment horizontal="right" vertical="center"/>
    </xf>
    <xf numFmtId="0" fontId="8" fillId="4" borderId="9" xfId="0" applyFont="1" applyFill="1" applyBorder="1">
      <alignment vertical="center"/>
    </xf>
    <xf numFmtId="0" fontId="8" fillId="4" borderId="10" xfId="0" applyFont="1" applyFill="1" applyBorder="1">
      <alignment vertical="center"/>
    </xf>
    <xf numFmtId="0" fontId="8" fillId="4" borderId="11" xfId="0" applyFont="1" applyFill="1" applyBorder="1">
      <alignment vertical="center"/>
    </xf>
    <xf numFmtId="0" fontId="8" fillId="4" borderId="26" xfId="0" applyFont="1" applyFill="1" applyBorder="1">
      <alignment vertical="center"/>
    </xf>
    <xf numFmtId="0" fontId="8" fillId="4" borderId="26" xfId="0" applyFont="1" applyFill="1" applyBorder="1" applyAlignment="1">
      <alignment horizontal="left" vertical="center"/>
    </xf>
    <xf numFmtId="0" fontId="8" fillId="4" borderId="173" xfId="0" applyFont="1" applyFill="1" applyBorder="1" applyAlignment="1">
      <alignment horizontal="left" vertical="center"/>
    </xf>
    <xf numFmtId="0" fontId="8" fillId="4" borderId="10" xfId="0" applyFont="1" applyFill="1" applyBorder="1" applyAlignment="1">
      <alignment horizontal="left" vertical="center"/>
    </xf>
    <xf numFmtId="0" fontId="8" fillId="4" borderId="11" xfId="0" applyFont="1" applyFill="1" applyBorder="1" applyAlignment="1">
      <alignment horizontal="left" vertical="center"/>
    </xf>
    <xf numFmtId="0" fontId="52" fillId="4" borderId="9" xfId="0" applyFont="1" applyFill="1" applyBorder="1" applyAlignment="1">
      <alignment horizontal="left" vertical="center"/>
    </xf>
    <xf numFmtId="0" fontId="4" fillId="5" borderId="1" xfId="0" applyFont="1" applyFill="1" applyBorder="1">
      <alignment vertical="center"/>
    </xf>
    <xf numFmtId="38" fontId="15" fillId="0" borderId="139" xfId="1" applyFont="1" applyFill="1" applyBorder="1">
      <alignment vertical="center"/>
    </xf>
    <xf numFmtId="38" fontId="8" fillId="6" borderId="180" xfId="1" applyFont="1" applyFill="1" applyBorder="1">
      <alignment vertical="center"/>
    </xf>
    <xf numFmtId="0" fontId="16" fillId="4" borderId="95" xfId="0" applyFont="1" applyFill="1" applyBorder="1" applyAlignment="1">
      <alignment horizontal="center" vertical="top" wrapText="1"/>
    </xf>
    <xf numFmtId="0" fontId="31" fillId="0" borderId="148" xfId="0" applyFont="1" applyBorder="1" applyProtection="1">
      <alignment vertical="center"/>
      <protection locked="0"/>
    </xf>
    <xf numFmtId="0" fontId="31" fillId="0" borderId="26" xfId="0" applyFont="1" applyBorder="1" applyProtection="1">
      <alignment vertical="center"/>
      <protection locked="0"/>
    </xf>
    <xf numFmtId="0" fontId="31" fillId="0" borderId="149" xfId="0" applyFont="1" applyBorder="1" applyProtection="1">
      <alignment vertical="center"/>
      <protection locked="0"/>
    </xf>
    <xf numFmtId="0" fontId="16" fillId="4" borderId="91" xfId="0" applyFont="1" applyFill="1" applyBorder="1" applyAlignment="1">
      <alignment horizontal="center" vertical="top" wrapText="1"/>
    </xf>
    <xf numFmtId="0" fontId="16" fillId="4" borderId="181" xfId="0" applyFont="1" applyFill="1" applyBorder="1" applyAlignment="1">
      <alignment horizontal="center" vertical="top" wrapText="1"/>
    </xf>
    <xf numFmtId="0" fontId="16" fillId="4" borderId="182" xfId="0" applyFont="1" applyFill="1" applyBorder="1" applyAlignment="1">
      <alignment horizontal="center" vertical="top" wrapText="1"/>
    </xf>
    <xf numFmtId="0" fontId="18" fillId="5" borderId="0" xfId="0" applyFont="1" applyFill="1" applyAlignment="1">
      <alignment horizontal="right" vertical="top"/>
    </xf>
    <xf numFmtId="0" fontId="18" fillId="5" borderId="0" xfId="0" applyFont="1" applyFill="1" applyAlignment="1">
      <alignment horizontal="right" vertical="center"/>
    </xf>
    <xf numFmtId="0" fontId="4" fillId="7" borderId="1" xfId="0" applyFont="1" applyFill="1" applyBorder="1" applyAlignment="1">
      <alignment horizontal="center" vertical="center" shrinkToFit="1"/>
    </xf>
    <xf numFmtId="0" fontId="4" fillId="7" borderId="0" xfId="0" applyFont="1" applyFill="1" applyAlignment="1">
      <alignment horizontal="center" vertical="center" shrinkToFit="1"/>
    </xf>
    <xf numFmtId="0" fontId="4" fillId="5" borderId="0" xfId="0" applyFont="1" applyFill="1" applyAlignment="1">
      <alignment horizontal="right" vertical="top"/>
    </xf>
    <xf numFmtId="0" fontId="43" fillId="2" borderId="1" xfId="0" applyFont="1" applyFill="1" applyBorder="1" applyAlignment="1">
      <alignment horizontal="center" vertical="center" wrapText="1"/>
    </xf>
    <xf numFmtId="0" fontId="36" fillId="2" borderId="18" xfId="0" applyFont="1" applyFill="1" applyBorder="1" applyAlignment="1">
      <alignment horizontal="centerContinuous" vertical="center"/>
    </xf>
    <xf numFmtId="0" fontId="36" fillId="2" borderId="158" xfId="0" applyFont="1" applyFill="1" applyBorder="1" applyAlignment="1">
      <alignment horizontal="centerContinuous" vertical="center"/>
    </xf>
    <xf numFmtId="0" fontId="43" fillId="2" borderId="20" xfId="0" applyFont="1" applyFill="1" applyBorder="1" applyAlignment="1">
      <alignment horizontal="center" vertical="center" wrapText="1"/>
    </xf>
    <xf numFmtId="0" fontId="37" fillId="3" borderId="46" xfId="0" applyFont="1" applyFill="1" applyBorder="1" applyAlignment="1">
      <alignment horizontal="center" vertical="center"/>
    </xf>
    <xf numFmtId="0" fontId="37" fillId="3" borderId="15" xfId="0" applyFont="1" applyFill="1" applyBorder="1" applyAlignment="1">
      <alignment horizontal="center" vertical="center"/>
    </xf>
    <xf numFmtId="0" fontId="22" fillId="5" borderId="0" xfId="0" applyFont="1" applyFill="1" applyAlignment="1">
      <alignment horizontal="center" vertical="center"/>
    </xf>
    <xf numFmtId="0" fontId="11" fillId="2" borderId="54" xfId="0" applyFont="1" applyFill="1" applyBorder="1" applyAlignment="1">
      <alignment horizontal="left" vertical="center"/>
    </xf>
    <xf numFmtId="0" fontId="11" fillId="2" borderId="178" xfId="0" applyFont="1" applyFill="1" applyBorder="1" applyAlignment="1">
      <alignment horizontal="left" vertical="center"/>
    </xf>
    <xf numFmtId="0" fontId="11" fillId="2" borderId="8" xfId="0" applyFont="1" applyFill="1" applyBorder="1" applyAlignment="1">
      <alignment horizontal="left" vertical="center"/>
    </xf>
    <xf numFmtId="0" fontId="11" fillId="2" borderId="7" xfId="0" applyFont="1" applyFill="1" applyBorder="1" applyAlignment="1">
      <alignment horizontal="left" vertical="center"/>
    </xf>
    <xf numFmtId="0" fontId="11" fillId="2" borderId="11" xfId="0" applyFont="1" applyFill="1" applyBorder="1" applyAlignment="1">
      <alignment horizontal="left" vertical="center"/>
    </xf>
    <xf numFmtId="0" fontId="11" fillId="2" borderId="9" xfId="0" applyFont="1" applyFill="1" applyBorder="1" applyAlignment="1">
      <alignment horizontal="left" vertical="center"/>
    </xf>
    <xf numFmtId="0" fontId="8" fillId="3" borderId="112" xfId="0" applyFont="1" applyFill="1" applyBorder="1" applyAlignment="1" applyProtection="1">
      <alignment horizontal="right" vertical="center"/>
      <protection locked="0"/>
    </xf>
    <xf numFmtId="0" fontId="8" fillId="3" borderId="7" xfId="0" applyFont="1" applyFill="1" applyBorder="1" applyAlignment="1" applyProtection="1">
      <alignment horizontal="right" vertical="center"/>
      <protection locked="0"/>
    </xf>
    <xf numFmtId="0" fontId="8" fillId="3" borderId="155" xfId="0" applyFont="1" applyFill="1" applyBorder="1" applyAlignment="1" applyProtection="1">
      <alignment horizontal="left" vertical="center" shrinkToFit="1"/>
      <protection locked="0"/>
    </xf>
    <xf numFmtId="0" fontId="8" fillId="3" borderId="10" xfId="0" applyFont="1" applyFill="1" applyBorder="1" applyAlignment="1" applyProtection="1">
      <alignment horizontal="left" vertical="center" shrinkToFit="1"/>
      <protection locked="0"/>
    </xf>
    <xf numFmtId="0" fontId="8" fillId="3" borderId="41" xfId="0" applyFont="1" applyFill="1" applyBorder="1" applyAlignment="1" applyProtection="1">
      <alignment horizontal="left" vertical="center" shrinkToFit="1"/>
      <protection locked="0"/>
    </xf>
    <xf numFmtId="0" fontId="11" fillId="2" borderId="9" xfId="0" applyFont="1" applyFill="1" applyBorder="1" applyAlignment="1">
      <alignment horizontal="left" vertical="center" wrapText="1"/>
    </xf>
    <xf numFmtId="0" fontId="11" fillId="2" borderId="10" xfId="0" applyFont="1" applyFill="1" applyBorder="1" applyAlignment="1">
      <alignment horizontal="left" vertical="center"/>
    </xf>
    <xf numFmtId="0" fontId="11" fillId="2" borderId="11" xfId="0" applyFont="1" applyFill="1" applyBorder="1" applyAlignment="1">
      <alignment horizontal="left" vertical="center" wrapText="1"/>
    </xf>
    <xf numFmtId="0" fontId="8" fillId="3" borderId="113" xfId="0" applyFont="1" applyFill="1" applyBorder="1" applyAlignment="1" applyProtection="1">
      <alignment horizontal="left" vertical="center"/>
      <protection locked="0"/>
    </xf>
    <xf numFmtId="0" fontId="8" fillId="3" borderId="17" xfId="0" applyFont="1" applyFill="1" applyBorder="1" applyAlignment="1" applyProtection="1">
      <alignment horizontal="left" vertical="center"/>
      <protection locked="0"/>
    </xf>
    <xf numFmtId="0" fontId="8" fillId="3" borderId="110" xfId="0" applyFont="1" applyFill="1" applyBorder="1" applyAlignment="1" applyProtection="1">
      <alignment horizontal="left" vertical="center"/>
      <protection locked="0"/>
    </xf>
    <xf numFmtId="0" fontId="8" fillId="3" borderId="20"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left" vertical="center" wrapText="1"/>
      <protection locked="0"/>
    </xf>
    <xf numFmtId="0" fontId="8" fillId="3" borderId="21" xfId="0" applyFont="1" applyFill="1" applyBorder="1" applyAlignment="1" applyProtection="1">
      <alignment horizontal="left" vertical="center" wrapText="1"/>
      <protection locked="0"/>
    </xf>
    <xf numFmtId="0" fontId="8" fillId="3" borderId="33" xfId="0" applyFont="1" applyFill="1" applyBorder="1" applyAlignment="1" applyProtection="1">
      <alignment horizontal="left" vertical="center"/>
      <protection locked="0"/>
    </xf>
    <xf numFmtId="0" fontId="8" fillId="3" borderId="77" xfId="0" applyFont="1" applyFill="1" applyBorder="1" applyAlignment="1" applyProtection="1">
      <alignment horizontal="left" vertical="center"/>
      <protection locked="0"/>
    </xf>
    <xf numFmtId="0" fontId="8" fillId="3" borderId="34" xfId="0" applyFont="1" applyFill="1" applyBorder="1" applyAlignment="1" applyProtection="1">
      <alignment horizontal="left" vertical="center"/>
      <protection locked="0"/>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Alignment="1">
      <alignment horizontal="center" vertical="center"/>
    </xf>
    <xf numFmtId="0" fontId="8" fillId="2" borderId="6" xfId="0" applyFont="1" applyFill="1" applyBorder="1" applyAlignment="1">
      <alignment horizontal="center" vertical="center"/>
    </xf>
    <xf numFmtId="0" fontId="4" fillId="5" borderId="0" xfId="0" applyFont="1" applyFill="1" applyAlignment="1">
      <alignment horizontal="right" vertical="center"/>
    </xf>
    <xf numFmtId="0" fontId="12" fillId="5" borderId="0" xfId="0" applyFont="1" applyFill="1" applyAlignment="1">
      <alignment horizontal="left" vertical="center"/>
    </xf>
    <xf numFmtId="0" fontId="8" fillId="3" borderId="113" xfId="0" applyFont="1" applyFill="1" applyBorder="1" applyAlignment="1" applyProtection="1">
      <alignment horizontal="left" vertical="top" wrapText="1"/>
      <protection locked="0"/>
    </xf>
    <xf numFmtId="0" fontId="8" fillId="3" borderId="17" xfId="0" applyFont="1" applyFill="1" applyBorder="1" applyAlignment="1" applyProtection="1">
      <alignment horizontal="left" vertical="top" wrapText="1"/>
      <protection locked="0"/>
    </xf>
    <xf numFmtId="0" fontId="8" fillId="3" borderId="110" xfId="0" applyFont="1" applyFill="1" applyBorder="1" applyAlignment="1" applyProtection="1">
      <alignment horizontal="left" vertical="top" wrapText="1"/>
      <protection locked="0"/>
    </xf>
    <xf numFmtId="0" fontId="8" fillId="3" borderId="120" xfId="0" applyFont="1" applyFill="1" applyBorder="1" applyAlignment="1" applyProtection="1">
      <alignment horizontal="left" vertical="center"/>
      <protection locked="0"/>
    </xf>
    <xf numFmtId="0" fontId="8" fillId="3" borderId="13" xfId="0" applyFont="1" applyFill="1" applyBorder="1" applyAlignment="1" applyProtection="1">
      <alignment horizontal="left" vertical="center"/>
      <protection locked="0"/>
    </xf>
    <xf numFmtId="0" fontId="8" fillId="3" borderId="50" xfId="0" applyFont="1" applyFill="1" applyBorder="1" applyAlignment="1" applyProtection="1">
      <alignment horizontal="left" vertical="center"/>
      <protection locked="0"/>
    </xf>
    <xf numFmtId="0" fontId="8" fillId="3" borderId="20" xfId="0" applyFont="1" applyFill="1" applyBorder="1" applyAlignment="1" applyProtection="1">
      <alignment horizontal="right" vertical="center"/>
      <protection locked="0"/>
    </xf>
    <xf numFmtId="0" fontId="8" fillId="3" borderId="104" xfId="0" applyFont="1" applyFill="1" applyBorder="1" applyAlignment="1" applyProtection="1">
      <alignment horizontal="right" vertical="center"/>
      <protection locked="0"/>
    </xf>
    <xf numFmtId="0" fontId="8" fillId="2" borderId="9" xfId="0" applyFont="1" applyFill="1" applyBorder="1" applyAlignment="1">
      <alignment horizontal="center" vertical="center" wrapText="1"/>
    </xf>
    <xf numFmtId="0" fontId="8" fillId="2" borderId="11" xfId="0" applyFont="1" applyFill="1" applyBorder="1" applyAlignment="1">
      <alignment horizontal="center" vertical="center"/>
    </xf>
    <xf numFmtId="0" fontId="11" fillId="2" borderId="10" xfId="0" applyFont="1" applyFill="1" applyBorder="1" applyAlignment="1">
      <alignment horizontal="left" vertical="center" wrapText="1"/>
    </xf>
    <xf numFmtId="0" fontId="8" fillId="3" borderId="42" xfId="0" applyFont="1" applyFill="1" applyBorder="1" applyAlignment="1" applyProtection="1">
      <alignment horizontal="left" vertical="center"/>
      <protection locked="0"/>
    </xf>
    <xf numFmtId="0" fontId="8" fillId="3" borderId="79" xfId="0" applyFont="1" applyFill="1" applyBorder="1" applyAlignment="1" applyProtection="1">
      <alignment horizontal="left" vertical="center"/>
      <protection locked="0"/>
    </xf>
    <xf numFmtId="0" fontId="8" fillId="3" borderId="43" xfId="0" applyFont="1" applyFill="1" applyBorder="1" applyAlignment="1" applyProtection="1">
      <alignment horizontal="left" vertical="center"/>
      <protection locked="0"/>
    </xf>
    <xf numFmtId="0" fontId="8" fillId="3" borderId="119" xfId="0" applyFont="1" applyFill="1" applyBorder="1" applyAlignment="1" applyProtection="1">
      <alignment horizontal="left" vertical="center"/>
      <protection locked="0"/>
    </xf>
    <xf numFmtId="0" fontId="8" fillId="3" borderId="71" xfId="0" applyFont="1" applyFill="1" applyBorder="1" applyAlignment="1" applyProtection="1">
      <alignment horizontal="left" vertical="center"/>
      <protection locked="0"/>
    </xf>
    <xf numFmtId="0" fontId="8" fillId="3" borderId="127" xfId="0" applyFont="1" applyFill="1" applyBorder="1" applyAlignment="1" applyProtection="1">
      <alignment horizontal="left" vertical="center"/>
      <protection locked="0"/>
    </xf>
    <xf numFmtId="0" fontId="8" fillId="2" borderId="1" xfId="0" applyFont="1" applyFill="1" applyBorder="1" applyAlignment="1">
      <alignment horizontal="center" vertical="center"/>
    </xf>
    <xf numFmtId="0" fontId="8" fillId="3" borderId="152" xfId="0" applyFont="1" applyFill="1" applyBorder="1" applyAlignment="1" applyProtection="1">
      <alignment horizontal="center" vertical="center"/>
      <protection locked="0"/>
    </xf>
    <xf numFmtId="0" fontId="8" fillId="3" borderId="153" xfId="0" applyFont="1" applyFill="1" applyBorder="1" applyAlignment="1" applyProtection="1">
      <alignment horizontal="center" vertical="center"/>
      <protection locked="0"/>
    </xf>
    <xf numFmtId="0" fontId="8" fillId="3" borderId="154" xfId="0" applyFont="1" applyFill="1" applyBorder="1" applyAlignment="1" applyProtection="1">
      <alignment horizontal="center" vertical="center"/>
      <protection locked="0"/>
    </xf>
    <xf numFmtId="0" fontId="8" fillId="2" borderId="15"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1" xfId="0" applyFont="1" applyFill="1" applyBorder="1" applyAlignment="1">
      <alignment horizontal="center" vertical="center" wrapText="1"/>
    </xf>
    <xf numFmtId="0" fontId="11" fillId="2" borderId="4" xfId="0" applyFont="1" applyFill="1" applyBorder="1" applyAlignment="1">
      <alignment horizontal="left" vertical="center"/>
    </xf>
    <xf numFmtId="0" fontId="11" fillId="2" borderId="2" xfId="0" applyFont="1" applyFill="1" applyBorder="1" applyAlignment="1">
      <alignment horizontal="left" vertical="center"/>
    </xf>
    <xf numFmtId="0" fontId="12" fillId="2" borderId="15"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1" fillId="2" borderId="13" xfId="0" applyFont="1" applyFill="1" applyBorder="1" applyAlignment="1">
      <alignment horizontal="left" vertical="center"/>
    </xf>
    <xf numFmtId="0" fontId="11" fillId="2" borderId="14" xfId="0" applyFont="1" applyFill="1" applyBorder="1" applyAlignment="1">
      <alignment horizontal="left" vertical="center"/>
    </xf>
    <xf numFmtId="0" fontId="8" fillId="2" borderId="2" xfId="0" applyFont="1" applyFill="1" applyBorder="1" applyAlignment="1">
      <alignment horizontal="center" vertical="center" wrapText="1"/>
    </xf>
    <xf numFmtId="0" fontId="8" fillId="3" borderId="117" xfId="0" applyFont="1" applyFill="1" applyBorder="1" applyAlignment="1" applyProtection="1">
      <alignment horizontal="left" vertical="center"/>
      <protection locked="0"/>
    </xf>
    <xf numFmtId="0" fontId="8" fillId="3" borderId="26" xfId="0" applyFont="1" applyFill="1" applyBorder="1" applyAlignment="1" applyProtection="1">
      <alignment horizontal="left" vertical="center"/>
      <protection locked="0"/>
    </xf>
    <xf numFmtId="0" fontId="8" fillId="3" borderId="129" xfId="0" applyFont="1" applyFill="1" applyBorder="1" applyAlignment="1" applyProtection="1">
      <alignment horizontal="left" vertical="center"/>
      <protection locked="0"/>
    </xf>
    <xf numFmtId="0" fontId="8" fillId="3" borderId="124" xfId="0" applyFont="1" applyFill="1" applyBorder="1" applyAlignment="1" applyProtection="1">
      <alignment horizontal="right" vertical="center"/>
      <protection locked="0"/>
    </xf>
    <xf numFmtId="0" fontId="8" fillId="3" borderId="125" xfId="0" applyFont="1" applyFill="1" applyBorder="1" applyAlignment="1" applyProtection="1">
      <alignment horizontal="right" vertical="center"/>
      <protection locked="0"/>
    </xf>
    <xf numFmtId="0" fontId="8" fillId="3" borderId="177" xfId="0" applyFont="1" applyFill="1" applyBorder="1" applyAlignment="1" applyProtection="1">
      <alignment horizontal="right" vertical="center"/>
      <protection locked="0"/>
    </xf>
    <xf numFmtId="0" fontId="8" fillId="3" borderId="176" xfId="0" applyFont="1" applyFill="1" applyBorder="1" applyAlignment="1" applyProtection="1">
      <alignment horizontal="right" vertical="center"/>
      <protection locked="0"/>
    </xf>
    <xf numFmtId="0" fontId="11" fillId="2" borderId="1" xfId="0" applyFont="1" applyFill="1" applyBorder="1" applyAlignment="1">
      <alignment horizontal="left" vertical="center"/>
    </xf>
    <xf numFmtId="0" fontId="8" fillId="3" borderId="113" xfId="0" applyFont="1" applyFill="1" applyBorder="1" applyAlignment="1" applyProtection="1">
      <alignment horizontal="right" vertical="center"/>
      <protection locked="0"/>
    </xf>
    <xf numFmtId="0" fontId="8" fillId="3" borderId="105" xfId="0" applyFont="1" applyFill="1" applyBorder="1" applyAlignment="1" applyProtection="1">
      <alignment horizontal="right" vertical="center"/>
      <protection locked="0"/>
    </xf>
    <xf numFmtId="0" fontId="8" fillId="3" borderId="46" xfId="0" applyFont="1" applyFill="1" applyBorder="1" applyAlignment="1" applyProtection="1">
      <alignment horizontal="left" vertical="center"/>
      <protection locked="0"/>
    </xf>
    <xf numFmtId="0" fontId="8" fillId="3" borderId="15" xfId="0" applyFont="1" applyFill="1" applyBorder="1" applyAlignment="1" applyProtection="1">
      <alignment horizontal="left" vertical="center"/>
      <protection locked="0"/>
    </xf>
    <xf numFmtId="0" fontId="8" fillId="3" borderId="51" xfId="0" applyFont="1" applyFill="1" applyBorder="1" applyAlignment="1" applyProtection="1">
      <alignment horizontal="left" vertical="center"/>
      <protection locked="0"/>
    </xf>
    <xf numFmtId="0" fontId="8" fillId="3" borderId="111" xfId="0" applyFont="1" applyFill="1" applyBorder="1" applyAlignment="1" applyProtection="1">
      <alignment horizontal="left" vertical="center" wrapText="1"/>
      <protection locked="0"/>
    </xf>
    <xf numFmtId="0" fontId="8" fillId="3" borderId="16" xfId="0" applyFont="1" applyFill="1" applyBorder="1" applyAlignment="1" applyProtection="1">
      <alignment horizontal="left" vertical="center" wrapText="1"/>
      <protection locked="0"/>
    </xf>
    <xf numFmtId="0" fontId="8" fillId="3" borderId="109" xfId="0" applyFont="1" applyFill="1" applyBorder="1" applyAlignment="1" applyProtection="1">
      <alignment horizontal="left" vertical="center" wrapText="1"/>
      <protection locked="0"/>
    </xf>
    <xf numFmtId="0" fontId="8" fillId="3" borderId="106" xfId="0" applyFont="1" applyFill="1" applyBorder="1" applyAlignment="1" applyProtection="1">
      <alignment horizontal="right" vertical="center"/>
      <protection locked="0"/>
    </xf>
    <xf numFmtId="0" fontId="8" fillId="3" borderId="9" xfId="0" applyFont="1" applyFill="1" applyBorder="1" applyAlignment="1" applyProtection="1">
      <alignment horizontal="right" vertical="center"/>
      <protection locked="0"/>
    </xf>
    <xf numFmtId="0" fontId="8" fillId="3" borderId="155" xfId="0" applyFont="1" applyFill="1" applyBorder="1" applyAlignment="1" applyProtection="1">
      <alignment horizontal="right" vertical="center"/>
      <protection locked="0"/>
    </xf>
    <xf numFmtId="0" fontId="8" fillId="3" borderId="10" xfId="0" applyFont="1" applyFill="1" applyBorder="1" applyAlignment="1" applyProtection="1">
      <alignment horizontal="right" vertical="center"/>
      <protection locked="0"/>
    </xf>
    <xf numFmtId="0" fontId="4" fillId="5" borderId="0" xfId="0" applyFont="1" applyFill="1" applyAlignment="1">
      <alignment horizontal="right" vertical="top"/>
    </xf>
    <xf numFmtId="178" fontId="8" fillId="4" borderId="118" xfId="0" applyNumberFormat="1" applyFont="1" applyFill="1" applyBorder="1" applyAlignment="1">
      <alignment horizontal="left" vertical="center"/>
    </xf>
    <xf numFmtId="178" fontId="8" fillId="4" borderId="10" xfId="0" applyNumberFormat="1" applyFont="1" applyFill="1" applyBorder="1" applyAlignment="1">
      <alignment horizontal="left" vertical="center"/>
    </xf>
    <xf numFmtId="178" fontId="8" fillId="4" borderId="41" xfId="0" applyNumberFormat="1" applyFont="1" applyFill="1" applyBorder="1" applyAlignment="1">
      <alignment horizontal="left" vertical="center"/>
    </xf>
    <xf numFmtId="176" fontId="8" fillId="4" borderId="118" xfId="0" applyNumberFormat="1" applyFont="1" applyFill="1" applyBorder="1" applyAlignment="1">
      <alignment horizontal="left" vertical="center"/>
    </xf>
    <xf numFmtId="176" fontId="8" fillId="4" borderId="10" xfId="0" applyNumberFormat="1" applyFont="1" applyFill="1" applyBorder="1" applyAlignment="1">
      <alignment horizontal="left" vertical="center"/>
    </xf>
    <xf numFmtId="176" fontId="8" fillId="4" borderId="41" xfId="0" applyNumberFormat="1" applyFont="1" applyFill="1" applyBorder="1" applyAlignment="1">
      <alignment horizontal="left" vertical="center"/>
    </xf>
    <xf numFmtId="0" fontId="8" fillId="3" borderId="35" xfId="0" applyFont="1" applyFill="1" applyBorder="1" applyAlignment="1" applyProtection="1">
      <alignment horizontal="left" vertical="center"/>
      <protection locked="0"/>
    </xf>
    <xf numFmtId="0" fontId="8" fillId="3" borderId="74" xfId="0" applyFont="1" applyFill="1" applyBorder="1" applyAlignment="1" applyProtection="1">
      <alignment horizontal="left" vertical="center"/>
      <protection locked="0"/>
    </xf>
    <xf numFmtId="0" fontId="8" fillId="3" borderId="36" xfId="0" applyFont="1" applyFill="1" applyBorder="1" applyAlignment="1" applyProtection="1">
      <alignment horizontal="left" vertical="center"/>
      <protection locked="0"/>
    </xf>
    <xf numFmtId="176" fontId="8" fillId="4" borderId="122" xfId="0" applyNumberFormat="1" applyFont="1" applyFill="1" applyBorder="1" applyAlignment="1">
      <alignment horizontal="left" vertical="center"/>
    </xf>
    <xf numFmtId="176" fontId="8" fillId="4" borderId="26" xfId="0" applyNumberFormat="1" applyFont="1" applyFill="1" applyBorder="1" applyAlignment="1">
      <alignment horizontal="left" vertical="center"/>
    </xf>
    <xf numFmtId="176" fontId="8" fillId="4" borderId="129" xfId="0" applyNumberFormat="1" applyFont="1" applyFill="1" applyBorder="1" applyAlignment="1">
      <alignment horizontal="left" vertical="center"/>
    </xf>
    <xf numFmtId="179" fontId="8" fillId="3" borderId="20" xfId="0" applyNumberFormat="1" applyFont="1" applyFill="1" applyBorder="1" applyAlignment="1" applyProtection="1">
      <alignment horizontal="right" vertical="center"/>
      <protection locked="0"/>
    </xf>
    <xf numFmtId="179" fontId="8" fillId="3" borderId="104" xfId="0" applyNumberFormat="1" applyFont="1" applyFill="1" applyBorder="1" applyAlignment="1" applyProtection="1">
      <alignment horizontal="right" vertical="center"/>
      <protection locked="0"/>
    </xf>
    <xf numFmtId="0" fontId="8" fillId="3" borderId="111" xfId="0" applyFont="1" applyFill="1" applyBorder="1" applyAlignment="1" applyProtection="1">
      <alignment horizontal="right" vertical="center"/>
      <protection locked="0"/>
    </xf>
    <xf numFmtId="0" fontId="8" fillId="3" borderId="120" xfId="0" applyFont="1" applyFill="1" applyBorder="1" applyAlignment="1" applyProtection="1">
      <alignment horizontal="right" vertical="center"/>
      <protection locked="0"/>
    </xf>
    <xf numFmtId="0" fontId="8" fillId="3" borderId="14" xfId="0" applyFont="1" applyFill="1" applyBorder="1" applyAlignment="1" applyProtection="1">
      <alignment horizontal="right" vertical="center"/>
      <protection locked="0"/>
    </xf>
    <xf numFmtId="177" fontId="8" fillId="4" borderId="122" xfId="0" applyNumberFormat="1" applyFont="1" applyFill="1" applyBorder="1" applyAlignment="1">
      <alignment horizontal="left" vertical="center"/>
    </xf>
    <xf numFmtId="177" fontId="8" fillId="4" borderId="26" xfId="0" applyNumberFormat="1" applyFont="1" applyFill="1" applyBorder="1" applyAlignment="1">
      <alignment horizontal="left" vertical="center"/>
    </xf>
    <xf numFmtId="177" fontId="8" fillId="4" borderId="129" xfId="0" applyNumberFormat="1" applyFont="1" applyFill="1" applyBorder="1" applyAlignment="1">
      <alignment horizontal="left" vertical="center"/>
    </xf>
    <xf numFmtId="0" fontId="12" fillId="3" borderId="48" xfId="0" applyFont="1" applyFill="1" applyBorder="1" applyAlignment="1" applyProtection="1">
      <alignment horizontal="left" vertical="center"/>
      <protection locked="0"/>
    </xf>
    <xf numFmtId="0" fontId="12" fillId="3" borderId="47" xfId="0" applyFont="1" applyFill="1" applyBorder="1" applyAlignment="1" applyProtection="1">
      <alignment horizontal="left" vertical="center"/>
      <protection locked="0"/>
    </xf>
    <xf numFmtId="0" fontId="12" fillId="3" borderId="49" xfId="0" applyFont="1" applyFill="1" applyBorder="1" applyAlignment="1" applyProtection="1">
      <alignment horizontal="left" vertical="center"/>
      <protection locked="0"/>
    </xf>
    <xf numFmtId="0" fontId="4" fillId="5" borderId="0" xfId="0" applyFont="1" applyFill="1" applyAlignment="1">
      <alignment horizontal="left" wrapText="1"/>
    </xf>
    <xf numFmtId="0" fontId="4" fillId="5" borderId="0" xfId="0" applyFont="1" applyFill="1" applyAlignment="1">
      <alignment horizontal="left"/>
    </xf>
    <xf numFmtId="0" fontId="4" fillId="5" borderId="9" xfId="0" applyFont="1" applyFill="1" applyBorder="1" applyAlignment="1">
      <alignment vertical="center" shrinkToFit="1"/>
    </xf>
    <xf numFmtId="0" fontId="4" fillId="5" borderId="10" xfId="0" applyFont="1" applyFill="1" applyBorder="1" applyAlignment="1">
      <alignment vertical="center" shrinkToFit="1"/>
    </xf>
    <xf numFmtId="0" fontId="4" fillId="5" borderId="11" xfId="0" applyFont="1" applyFill="1" applyBorder="1" applyAlignment="1">
      <alignment vertical="center" shrinkToFit="1"/>
    </xf>
    <xf numFmtId="0" fontId="4" fillId="2" borderId="1" xfId="0" applyFont="1" applyFill="1" applyBorder="1" applyAlignment="1">
      <alignment horizontal="center" vertical="center"/>
    </xf>
    <xf numFmtId="0" fontId="4" fillId="2" borderId="15" xfId="0" applyFont="1" applyFill="1" applyBorder="1" applyAlignment="1">
      <alignment horizontal="center" vertical="center" wrapText="1"/>
    </xf>
    <xf numFmtId="0" fontId="4" fillId="2" borderId="17" xfId="0" applyFont="1" applyFill="1" applyBorder="1" applyAlignment="1">
      <alignment horizontal="center" vertical="center"/>
    </xf>
    <xf numFmtId="0" fontId="9" fillId="5" borderId="26" xfId="0" applyFont="1" applyFill="1" applyBorder="1" applyAlignment="1"/>
    <xf numFmtId="0" fontId="29" fillId="5" borderId="26" xfId="0" applyFont="1" applyFill="1" applyBorder="1" applyAlignment="1">
      <alignment horizontal="left"/>
    </xf>
    <xf numFmtId="0" fontId="29" fillId="5" borderId="26" xfId="0" applyFont="1" applyFill="1" applyBorder="1" applyAlignment="1"/>
    <xf numFmtId="0" fontId="4" fillId="2" borderId="9"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wrapText="1"/>
    </xf>
    <xf numFmtId="0" fontId="15" fillId="3" borderId="44" xfId="0" applyFont="1" applyFill="1" applyBorder="1" applyAlignment="1" applyProtection="1">
      <alignment horizontal="center" vertical="center"/>
      <protection locked="0"/>
    </xf>
    <xf numFmtId="0" fontId="15" fillId="3" borderId="150" xfId="0" applyFont="1" applyFill="1" applyBorder="1" applyAlignment="1" applyProtection="1">
      <alignment horizontal="center" vertical="center"/>
      <protection locked="0"/>
    </xf>
    <xf numFmtId="0" fontId="15" fillId="3" borderId="151" xfId="0" applyFont="1" applyFill="1" applyBorder="1" applyAlignment="1" applyProtection="1">
      <alignment horizontal="center" vertical="center"/>
      <protection locked="0"/>
    </xf>
    <xf numFmtId="0" fontId="15" fillId="3" borderId="45" xfId="0" applyFont="1" applyFill="1" applyBorder="1" applyAlignment="1" applyProtection="1">
      <alignment horizontal="center" vertical="center"/>
      <protection locked="0"/>
    </xf>
    <xf numFmtId="0" fontId="18" fillId="4" borderId="93" xfId="0" applyFont="1" applyFill="1" applyBorder="1" applyAlignment="1">
      <alignment horizontal="center" vertical="center" wrapText="1"/>
    </xf>
    <xf numFmtId="0" fontId="18" fillId="4" borderId="16"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18" fillId="2" borderId="15" xfId="0" applyFont="1" applyFill="1" applyBorder="1" applyAlignment="1">
      <alignment horizontal="center" vertical="center"/>
    </xf>
    <xf numFmtId="0" fontId="18" fillId="2" borderId="16" xfId="0" applyFont="1" applyFill="1" applyBorder="1" applyAlignment="1">
      <alignment horizontal="center" vertical="center"/>
    </xf>
    <xf numFmtId="0" fontId="18" fillId="2" borderId="94"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5" xfId="0" applyFont="1" applyFill="1" applyBorder="1" applyAlignment="1">
      <alignment horizontal="center" vertical="center"/>
    </xf>
    <xf numFmtId="0" fontId="18" fillId="4" borderId="94" xfId="0" applyFont="1" applyFill="1" applyBorder="1" applyAlignment="1">
      <alignment horizontal="center" vertical="center" wrapText="1"/>
    </xf>
    <xf numFmtId="38" fontId="18" fillId="4" borderId="15" xfId="1" applyFont="1" applyFill="1" applyBorder="1" applyAlignment="1">
      <alignment horizontal="center" vertical="center" textRotation="255" wrapText="1"/>
    </xf>
    <xf numFmtId="38" fontId="18" fillId="4" borderId="16" xfId="1" applyFont="1" applyFill="1" applyBorder="1" applyAlignment="1">
      <alignment horizontal="center" vertical="center" textRotation="255" wrapText="1"/>
    </xf>
    <xf numFmtId="38" fontId="18" fillId="4" borderId="17" xfId="1" applyFont="1" applyFill="1" applyBorder="1" applyAlignment="1">
      <alignment horizontal="center" vertical="center" textRotation="255" wrapText="1"/>
    </xf>
    <xf numFmtId="38" fontId="26" fillId="4" borderId="2" xfId="1" applyFont="1" applyFill="1" applyBorder="1" applyAlignment="1">
      <alignment horizontal="center" vertical="center" wrapText="1"/>
    </xf>
    <xf numFmtId="38" fontId="26" fillId="4" borderId="3" xfId="1" applyFont="1" applyFill="1" applyBorder="1" applyAlignment="1">
      <alignment horizontal="center" vertical="center" wrapText="1"/>
    </xf>
    <xf numFmtId="38" fontId="26" fillId="4" borderId="5" xfId="1" applyFont="1" applyFill="1" applyBorder="1" applyAlignment="1">
      <alignment horizontal="center" vertical="center" wrapText="1"/>
    </xf>
    <xf numFmtId="38" fontId="26" fillId="4" borderId="0" xfId="1" applyFont="1" applyFill="1" applyBorder="1" applyAlignment="1">
      <alignment horizontal="center" vertical="center" wrapText="1"/>
    </xf>
    <xf numFmtId="38" fontId="26" fillId="4" borderId="7" xfId="1" applyFont="1" applyFill="1" applyBorder="1" applyAlignment="1">
      <alignment horizontal="center" vertical="center" wrapText="1"/>
    </xf>
    <xf numFmtId="38" fontId="26" fillId="4" borderId="8" xfId="1" applyFont="1" applyFill="1" applyBorder="1" applyAlignment="1">
      <alignment horizontal="center" vertical="center" wrapText="1"/>
    </xf>
    <xf numFmtId="38" fontId="8" fillId="2" borderId="1" xfId="1" applyFont="1" applyFill="1" applyBorder="1" applyAlignment="1">
      <alignment horizontal="center" vertical="center"/>
    </xf>
    <xf numFmtId="38" fontId="8" fillId="2" borderId="15" xfId="1" applyFont="1" applyFill="1" applyBorder="1" applyAlignment="1">
      <alignment horizontal="center" vertical="center"/>
    </xf>
    <xf numFmtId="38" fontId="21" fillId="5" borderId="0" xfId="1" applyFont="1" applyFill="1" applyAlignment="1">
      <alignment horizontal="center" vertical="center"/>
    </xf>
    <xf numFmtId="38" fontId="3" fillId="5" borderId="0" xfId="1" applyFont="1" applyFill="1" applyAlignment="1">
      <alignment horizontal="left" vertical="center" wrapText="1"/>
    </xf>
    <xf numFmtId="38" fontId="3" fillId="5" borderId="0" xfId="1" applyFont="1" applyFill="1" applyAlignment="1">
      <alignment horizontal="left" vertical="center"/>
    </xf>
    <xf numFmtId="186" fontId="8" fillId="2" borderId="1" xfId="1" applyNumberFormat="1" applyFont="1" applyFill="1" applyBorder="1" applyAlignment="1">
      <alignment horizontal="center" vertical="center"/>
    </xf>
    <xf numFmtId="38" fontId="8" fillId="2" borderId="29" xfId="1" applyFont="1" applyFill="1" applyBorder="1" applyAlignment="1">
      <alignment horizontal="center" vertical="center"/>
    </xf>
    <xf numFmtId="38" fontId="8" fillId="2" borderId="82" xfId="1" applyFont="1" applyFill="1" applyBorder="1" applyAlignment="1">
      <alignment horizontal="center" vertical="center"/>
    </xf>
    <xf numFmtId="38" fontId="8" fillId="2" borderId="2" xfId="1" applyFont="1" applyFill="1" applyBorder="1" applyAlignment="1">
      <alignment horizontal="center" vertical="center"/>
    </xf>
    <xf numFmtId="38" fontId="8" fillId="2" borderId="3" xfId="1" applyFont="1" applyFill="1" applyBorder="1" applyAlignment="1">
      <alignment horizontal="center" vertical="center"/>
    </xf>
    <xf numFmtId="38" fontId="8" fillId="2" borderId="4" xfId="1" applyFont="1" applyFill="1" applyBorder="1" applyAlignment="1">
      <alignment horizontal="center" vertical="center"/>
    </xf>
    <xf numFmtId="38" fontId="8" fillId="2" borderId="5" xfId="1" applyFont="1" applyFill="1" applyBorder="1" applyAlignment="1">
      <alignment horizontal="center" vertical="center"/>
    </xf>
    <xf numFmtId="38" fontId="8" fillId="2" borderId="0" xfId="1" applyFont="1" applyFill="1" applyBorder="1" applyAlignment="1">
      <alignment horizontal="center" vertical="center"/>
    </xf>
    <xf numFmtId="38" fontId="8" fillId="2" borderId="6" xfId="1" applyFont="1" applyFill="1" applyBorder="1" applyAlignment="1">
      <alignment horizontal="center" vertical="center"/>
    </xf>
    <xf numFmtId="38" fontId="18" fillId="4" borderId="32" xfId="1" applyFont="1" applyFill="1" applyBorder="1" applyAlignment="1">
      <alignment horizontal="center" vertical="center"/>
    </xf>
    <xf numFmtId="38" fontId="18" fillId="4" borderId="148" xfId="1" applyFont="1" applyFill="1" applyBorder="1" applyAlignment="1">
      <alignment horizontal="center" vertical="center"/>
    </xf>
    <xf numFmtId="38" fontId="18" fillId="4" borderId="136" xfId="1" applyFont="1" applyFill="1" applyBorder="1" applyAlignment="1">
      <alignment horizontal="center" vertical="center"/>
    </xf>
    <xf numFmtId="38" fontId="18" fillId="4" borderId="5" xfId="1" applyFont="1" applyFill="1" applyBorder="1" applyAlignment="1">
      <alignment horizontal="center" vertical="center" wrapText="1"/>
    </xf>
    <xf numFmtId="38" fontId="18" fillId="4" borderId="0" xfId="1" applyFont="1" applyFill="1" applyBorder="1" applyAlignment="1">
      <alignment horizontal="center" vertical="center" wrapText="1"/>
    </xf>
    <xf numFmtId="38" fontId="18" fillId="4" borderId="95" xfId="1" applyFont="1" applyFill="1" applyBorder="1" applyAlignment="1">
      <alignment horizontal="center" vertical="center" wrapText="1"/>
    </xf>
    <xf numFmtId="38" fontId="18" fillId="4" borderId="149" xfId="1" applyFont="1" applyFill="1" applyBorder="1" applyAlignment="1">
      <alignment horizontal="center" vertical="center" wrapText="1"/>
    </xf>
    <xf numFmtId="38" fontId="18" fillId="4" borderId="2" xfId="1" applyFont="1" applyFill="1" applyBorder="1" applyAlignment="1">
      <alignment horizontal="center" vertical="center" wrapText="1"/>
    </xf>
    <xf numFmtId="38" fontId="18" fillId="4" borderId="3" xfId="1" applyFont="1" applyFill="1" applyBorder="1" applyAlignment="1">
      <alignment horizontal="center" vertical="center" wrapText="1"/>
    </xf>
    <xf numFmtId="38" fontId="18" fillId="4" borderId="7" xfId="1" applyFont="1" applyFill="1" applyBorder="1" applyAlignment="1">
      <alignment horizontal="center" vertical="center" wrapText="1"/>
    </xf>
    <xf numFmtId="38" fontId="18" fillId="4" borderId="26" xfId="1" applyFont="1" applyFill="1" applyBorder="1" applyAlignment="1">
      <alignment horizontal="center" vertical="center" wrapText="1"/>
    </xf>
    <xf numFmtId="38" fontId="18" fillId="4" borderId="1" xfId="1" applyFont="1" applyFill="1" applyBorder="1" applyAlignment="1">
      <alignment horizontal="center" vertical="center" textRotation="255" wrapText="1"/>
    </xf>
    <xf numFmtId="38" fontId="18" fillId="4" borderId="17" xfId="1" applyFont="1" applyFill="1" applyBorder="1" applyAlignment="1">
      <alignment horizontal="center" vertical="center" wrapText="1"/>
    </xf>
    <xf numFmtId="0" fontId="12" fillId="4" borderId="15" xfId="0" applyFont="1" applyFill="1" applyBorder="1" applyAlignment="1">
      <alignment horizontal="center" vertical="center" textRotation="255" wrapText="1"/>
    </xf>
    <xf numFmtId="0" fontId="12" fillId="4" borderId="17" xfId="0" applyFont="1" applyFill="1" applyBorder="1" applyAlignment="1">
      <alignment horizontal="center" vertical="center" textRotation="255" wrapText="1"/>
    </xf>
    <xf numFmtId="0" fontId="12" fillId="4" borderId="9"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26" fillId="4" borderId="0" xfId="0" applyFont="1" applyFill="1" applyAlignment="1">
      <alignment horizontal="left" vertical="center" wrapText="1"/>
    </xf>
    <xf numFmtId="0" fontId="53" fillId="4" borderId="0" xfId="0" applyFont="1" applyFill="1" applyAlignment="1">
      <alignment horizontal="left" vertical="center"/>
    </xf>
    <xf numFmtId="0" fontId="24" fillId="5" borderId="26" xfId="0" applyFont="1" applyFill="1" applyBorder="1" applyAlignment="1">
      <alignment horizontal="left" wrapText="1"/>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7"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8" xfId="0" applyFont="1" applyFill="1" applyBorder="1" applyAlignment="1">
      <alignment horizontal="center" vertical="center"/>
    </xf>
    <xf numFmtId="0" fontId="15" fillId="2" borderId="1" xfId="0" applyFont="1" applyFill="1" applyBorder="1" applyAlignment="1">
      <alignment horizontal="center" vertical="center" wrapText="1"/>
    </xf>
    <xf numFmtId="0" fontId="15" fillId="2" borderId="15" xfId="0" applyFont="1" applyFill="1" applyBorder="1" applyAlignment="1">
      <alignment horizontal="center" vertical="center"/>
    </xf>
    <xf numFmtId="38" fontId="8" fillId="4" borderId="9" xfId="1" applyFont="1" applyFill="1" applyBorder="1" applyAlignment="1">
      <alignment horizontal="center" vertical="center" wrapText="1"/>
    </xf>
    <xf numFmtId="38" fontId="8" fillId="4" borderId="11" xfId="1" applyFont="1" applyFill="1" applyBorder="1" applyAlignment="1">
      <alignment horizontal="center" vertical="center" wrapText="1"/>
    </xf>
    <xf numFmtId="0" fontId="8" fillId="4" borderId="15" xfId="0" applyFont="1" applyFill="1" applyBorder="1" applyAlignment="1">
      <alignment horizontal="center" vertical="center" textRotation="255" wrapText="1"/>
    </xf>
    <xf numFmtId="0" fontId="8" fillId="4" borderId="16" xfId="0" applyFont="1" applyFill="1" applyBorder="1" applyAlignment="1">
      <alignment horizontal="center" vertical="center" textRotation="255" wrapText="1"/>
    </xf>
    <xf numFmtId="0" fontId="8" fillId="4" borderId="17" xfId="0" applyFont="1" applyFill="1" applyBorder="1" applyAlignment="1">
      <alignment horizontal="center" vertical="center" textRotation="255" wrapText="1"/>
    </xf>
    <xf numFmtId="0" fontId="8" fillId="4" borderId="1" xfId="0" applyFont="1" applyFill="1" applyBorder="1" applyAlignment="1">
      <alignment horizontal="center" vertical="center" textRotation="255" wrapText="1"/>
    </xf>
    <xf numFmtId="0" fontId="8" fillId="4" borderId="9"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132" xfId="0" applyFont="1" applyFill="1" applyBorder="1" applyAlignment="1">
      <alignment horizontal="center" vertical="center" wrapText="1"/>
    </xf>
    <xf numFmtId="0" fontId="8" fillId="4" borderId="133" xfId="0" applyFont="1" applyFill="1" applyBorder="1" applyAlignment="1">
      <alignment horizontal="center" vertical="center" wrapText="1"/>
    </xf>
    <xf numFmtId="0" fontId="8" fillId="4" borderId="9" xfId="0" applyFont="1" applyFill="1" applyBorder="1" applyAlignment="1">
      <alignment horizontal="left" vertical="center" wrapText="1"/>
    </xf>
    <xf numFmtId="0" fontId="8" fillId="4" borderId="10" xfId="0" applyFont="1" applyFill="1" applyBorder="1" applyAlignment="1">
      <alignment horizontal="left" vertical="center" wrapText="1"/>
    </xf>
    <xf numFmtId="38" fontId="28" fillId="3" borderId="18" xfId="1" applyFont="1" applyFill="1" applyBorder="1" applyAlignment="1" applyProtection="1">
      <alignment horizontal="right" vertical="center"/>
      <protection locked="0"/>
    </xf>
    <xf numFmtId="38" fontId="28" fillId="3" borderId="19" xfId="1" applyFont="1" applyFill="1" applyBorder="1" applyAlignment="1" applyProtection="1">
      <alignment horizontal="right" vertical="center"/>
      <protection locked="0"/>
    </xf>
    <xf numFmtId="38" fontId="8" fillId="5" borderId="3" xfId="1" applyFont="1" applyFill="1" applyBorder="1" applyAlignment="1">
      <alignment horizontal="center" vertical="center"/>
    </xf>
    <xf numFmtId="38" fontId="8" fillId="5" borderId="4" xfId="1" applyFont="1" applyFill="1" applyBorder="1" applyAlignment="1">
      <alignment horizontal="center" vertical="center"/>
    </xf>
    <xf numFmtId="38" fontId="8" fillId="5" borderId="0" xfId="1" applyFont="1" applyFill="1" applyBorder="1" applyAlignment="1">
      <alignment horizontal="center" vertical="center"/>
    </xf>
    <xf numFmtId="38" fontId="8" fillId="5" borderId="6" xfId="1" applyFont="1" applyFill="1" applyBorder="1" applyAlignment="1">
      <alignment horizontal="center" vertical="center"/>
    </xf>
    <xf numFmtId="38" fontId="8" fillId="5" borderId="26" xfId="1" applyFont="1" applyFill="1" applyBorder="1" applyAlignment="1">
      <alignment horizontal="center" vertical="center"/>
    </xf>
    <xf numFmtId="38" fontId="8" fillId="5" borderId="8" xfId="1" applyFont="1" applyFill="1" applyBorder="1" applyAlignment="1">
      <alignment horizontal="center" vertical="center"/>
    </xf>
    <xf numFmtId="0" fontId="8" fillId="4" borderId="3" xfId="0" applyFont="1" applyFill="1" applyBorder="1" applyAlignment="1">
      <alignment horizontal="left" vertical="center" wrapText="1"/>
    </xf>
    <xf numFmtId="0" fontId="8" fillId="4" borderId="52" xfId="0" applyFont="1" applyFill="1" applyBorder="1" applyAlignment="1">
      <alignment horizontal="left" vertical="center" wrapText="1"/>
    </xf>
    <xf numFmtId="38" fontId="8" fillId="0" borderId="20" xfId="1" applyFont="1" applyFill="1" applyBorder="1" applyAlignment="1" applyProtection="1">
      <alignment horizontal="right" vertical="center"/>
    </xf>
    <xf numFmtId="38" fontId="8" fillId="0" borderId="21" xfId="1" applyFont="1" applyFill="1" applyBorder="1" applyAlignment="1" applyProtection="1">
      <alignment horizontal="right" vertical="center"/>
    </xf>
    <xf numFmtId="0" fontId="8" fillId="4" borderId="26" xfId="0" applyFont="1" applyFill="1" applyBorder="1" applyAlignment="1">
      <alignment horizontal="right" vertical="center" wrapText="1"/>
    </xf>
    <xf numFmtId="0" fontId="8" fillId="4" borderId="129" xfId="0" applyFont="1" applyFill="1" applyBorder="1" applyAlignment="1">
      <alignment horizontal="right" vertical="center" wrapText="1"/>
    </xf>
    <xf numFmtId="0" fontId="8" fillId="3" borderId="33" xfId="0" applyFont="1" applyFill="1" applyBorder="1" applyAlignment="1" applyProtection="1">
      <alignment horizontal="left" vertical="center" wrapText="1"/>
      <protection locked="0"/>
    </xf>
    <xf numFmtId="0" fontId="8" fillId="3" borderId="34" xfId="0" applyFont="1" applyFill="1" applyBorder="1" applyAlignment="1" applyProtection="1">
      <alignment horizontal="left" vertical="center" wrapText="1"/>
      <protection locked="0"/>
    </xf>
    <xf numFmtId="38" fontId="28" fillId="3" borderId="20" xfId="1" applyFont="1" applyFill="1" applyBorder="1" applyAlignment="1" applyProtection="1">
      <alignment horizontal="right" vertical="center"/>
      <protection locked="0"/>
    </xf>
    <xf numFmtId="38" fontId="28" fillId="3" borderId="21" xfId="1" applyFont="1" applyFill="1" applyBorder="1" applyAlignment="1" applyProtection="1">
      <alignment horizontal="right" vertical="center"/>
      <protection locked="0"/>
    </xf>
    <xf numFmtId="0" fontId="8" fillId="4" borderId="30" xfId="0" applyFont="1" applyFill="1" applyBorder="1" applyAlignment="1">
      <alignment horizontal="left" vertical="center" wrapText="1"/>
    </xf>
    <xf numFmtId="0" fontId="8" fillId="4" borderId="132" xfId="0" applyFont="1" applyFill="1" applyBorder="1" applyAlignment="1">
      <alignment horizontal="left" vertical="center" wrapText="1"/>
    </xf>
    <xf numFmtId="0" fontId="8" fillId="4" borderId="132" xfId="0" applyFont="1" applyFill="1" applyBorder="1" applyAlignment="1">
      <alignment horizontal="right" vertical="center" wrapText="1"/>
    </xf>
    <xf numFmtId="0" fontId="8" fillId="4" borderId="61" xfId="0" applyFont="1" applyFill="1" applyBorder="1" applyAlignment="1">
      <alignment horizontal="right" vertical="center" wrapText="1"/>
    </xf>
    <xf numFmtId="0" fontId="8" fillId="3" borderId="42" xfId="0" applyFont="1" applyFill="1" applyBorder="1" applyAlignment="1" applyProtection="1">
      <alignment horizontal="left" vertical="center" wrapText="1"/>
      <protection locked="0"/>
    </xf>
    <xf numFmtId="0" fontId="8" fillId="3" borderId="43" xfId="0" applyFont="1" applyFill="1" applyBorder="1" applyAlignment="1" applyProtection="1">
      <alignment horizontal="left" vertical="center" wrapText="1"/>
      <protection locked="0"/>
    </xf>
    <xf numFmtId="38" fontId="8" fillId="3" borderId="143" xfId="1" applyFont="1" applyFill="1" applyBorder="1" applyAlignment="1" applyProtection="1">
      <alignment horizontal="right" vertical="center"/>
      <protection locked="0"/>
    </xf>
    <xf numFmtId="38" fontId="8" fillId="3" borderId="140" xfId="1" applyFont="1" applyFill="1" applyBorder="1" applyAlignment="1" applyProtection="1">
      <alignment horizontal="right" vertical="center"/>
      <protection locked="0"/>
    </xf>
    <xf numFmtId="0" fontId="8" fillId="4" borderId="7" xfId="0" applyFont="1" applyFill="1" applyBorder="1" applyAlignment="1">
      <alignment horizontal="center" vertical="center" wrapText="1"/>
    </xf>
    <xf numFmtId="0" fontId="8" fillId="4" borderId="26" xfId="0" applyFont="1" applyFill="1" applyBorder="1" applyAlignment="1">
      <alignment horizontal="center" vertical="center" wrapText="1"/>
    </xf>
    <xf numFmtId="38" fontId="8" fillId="5" borderId="142" xfId="1" applyFont="1" applyFill="1" applyBorder="1" applyAlignment="1">
      <alignment horizontal="right" vertical="center"/>
    </xf>
    <xf numFmtId="38" fontId="8" fillId="5" borderId="28" xfId="1" applyFont="1" applyFill="1" applyBorder="1" applyAlignment="1">
      <alignment horizontal="right" vertical="center"/>
    </xf>
    <xf numFmtId="0" fontId="8" fillId="4" borderId="32" xfId="0" applyFont="1" applyFill="1" applyBorder="1" applyAlignment="1">
      <alignment horizontal="center" vertical="center"/>
    </xf>
    <xf numFmtId="0" fontId="8" fillId="4" borderId="148" xfId="0" applyFont="1" applyFill="1" applyBorder="1" applyAlignment="1">
      <alignment horizontal="center" vertical="center"/>
    </xf>
    <xf numFmtId="0" fontId="8" fillId="4" borderId="136" xfId="0" applyFont="1" applyFill="1" applyBorder="1" applyAlignment="1">
      <alignment horizontal="center" vertical="center"/>
    </xf>
    <xf numFmtId="0" fontId="5" fillId="5" borderId="0" xfId="0" applyFont="1" applyFill="1" applyAlignment="1">
      <alignment horizontal="left" vertical="center"/>
    </xf>
    <xf numFmtId="0" fontId="8" fillId="2" borderId="79" xfId="0" applyFont="1" applyFill="1" applyBorder="1" applyAlignment="1">
      <alignment horizontal="center" vertical="center"/>
    </xf>
    <xf numFmtId="0" fontId="3" fillId="5" borderId="0" xfId="0" applyFont="1" applyFill="1" applyAlignment="1">
      <alignment horizontal="left" vertical="center" wrapText="1"/>
    </xf>
    <xf numFmtId="0" fontId="14" fillId="5" borderId="0" xfId="0" applyFont="1" applyFill="1" applyAlignment="1">
      <alignment horizontal="left" vertical="center" wrapText="1"/>
    </xf>
    <xf numFmtId="0" fontId="28" fillId="3" borderId="33" xfId="0" applyFont="1" applyFill="1" applyBorder="1" applyAlignment="1" applyProtection="1">
      <alignment horizontal="left" vertical="center"/>
      <protection locked="0"/>
    </xf>
    <xf numFmtId="0" fontId="28" fillId="3" borderId="77" xfId="0" applyFont="1" applyFill="1" applyBorder="1" applyAlignment="1" applyProtection="1">
      <alignment horizontal="left" vertical="center"/>
      <protection locked="0"/>
    </xf>
    <xf numFmtId="0" fontId="28" fillId="3" borderId="34" xfId="0" applyFont="1" applyFill="1" applyBorder="1" applyAlignment="1" applyProtection="1">
      <alignment horizontal="left" vertical="center"/>
      <protection locked="0"/>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28" fillId="0" borderId="35" xfId="0" applyFont="1" applyBorder="1" applyAlignment="1" applyProtection="1">
      <alignment horizontal="left" vertical="center" wrapText="1"/>
      <protection locked="0"/>
    </xf>
    <xf numFmtId="0" fontId="28" fillId="0" borderId="74" xfId="0" applyFont="1" applyBorder="1" applyAlignment="1" applyProtection="1">
      <alignment horizontal="left" vertical="center" wrapText="1"/>
      <protection locked="0"/>
    </xf>
    <xf numFmtId="0" fontId="28" fillId="0" borderId="36" xfId="0" applyFont="1" applyBorder="1" applyAlignment="1" applyProtection="1">
      <alignment horizontal="left" vertical="center" wrapText="1"/>
      <protection locked="0"/>
    </xf>
    <xf numFmtId="0" fontId="8" fillId="4" borderId="12" xfId="0" applyFont="1" applyFill="1" applyBorder="1" applyAlignment="1">
      <alignment horizontal="center" vertical="center" wrapText="1"/>
    </xf>
    <xf numFmtId="0" fontId="8" fillId="4" borderId="63" xfId="0" applyFont="1" applyFill="1" applyBorder="1" applyAlignment="1">
      <alignment horizontal="center" vertical="center" wrapText="1"/>
    </xf>
    <xf numFmtId="0" fontId="28" fillId="0" borderId="37" xfId="0" applyFont="1" applyBorder="1" applyAlignment="1" applyProtection="1">
      <alignment horizontal="left" vertical="center" wrapText="1"/>
      <protection locked="0"/>
    </xf>
    <xf numFmtId="0" fontId="28" fillId="0" borderId="75" xfId="0" applyFont="1" applyBorder="1" applyAlignment="1" applyProtection="1">
      <alignment horizontal="left" vertical="center" wrapText="1"/>
      <protection locked="0"/>
    </xf>
    <xf numFmtId="0" fontId="28" fillId="0" borderId="38" xfId="0" applyFont="1" applyBorder="1" applyAlignment="1" applyProtection="1">
      <alignment horizontal="left" vertical="center" wrapText="1"/>
      <protection locked="0"/>
    </xf>
    <xf numFmtId="0" fontId="8" fillId="4" borderId="56" xfId="0" applyFont="1" applyFill="1" applyBorder="1" applyAlignment="1">
      <alignment horizontal="center" vertical="center" wrapText="1"/>
    </xf>
    <xf numFmtId="0" fontId="8" fillId="4" borderId="141"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28" fillId="0" borderId="39" xfId="0" applyFont="1" applyBorder="1" applyAlignment="1" applyProtection="1">
      <alignment horizontal="left" vertical="center" wrapText="1"/>
      <protection locked="0"/>
    </xf>
    <xf numFmtId="0" fontId="28" fillId="0" borderId="78" xfId="0" applyFont="1" applyBorder="1" applyAlignment="1" applyProtection="1">
      <alignment horizontal="left" vertical="center" wrapText="1"/>
      <protection locked="0"/>
    </xf>
    <xf numFmtId="0" fontId="28" fillId="0" borderId="40" xfId="0" applyFont="1" applyBorder="1" applyAlignment="1" applyProtection="1">
      <alignment horizontal="left" vertical="center" wrapText="1"/>
      <protection locked="0"/>
    </xf>
    <xf numFmtId="0" fontId="47" fillId="0" borderId="15" xfId="0" applyFont="1" applyBorder="1" applyAlignment="1">
      <alignment horizontal="left" vertical="center" wrapText="1"/>
    </xf>
    <xf numFmtId="0" fontId="47" fillId="0" borderId="51" xfId="0" applyFont="1" applyBorder="1" applyAlignment="1">
      <alignment horizontal="left" vertical="center"/>
    </xf>
    <xf numFmtId="0" fontId="36" fillId="0" borderId="1" xfId="0" applyFont="1" applyBorder="1" applyAlignment="1">
      <alignment horizontal="left" vertical="center"/>
    </xf>
    <xf numFmtId="0" fontId="36" fillId="0" borderId="21" xfId="0" applyFont="1" applyBorder="1" applyAlignment="1">
      <alignment horizontal="left" vertical="center"/>
    </xf>
    <xf numFmtId="0" fontId="36" fillId="2" borderId="158" xfId="0" applyFont="1" applyFill="1" applyBorder="1" applyAlignment="1">
      <alignment horizontal="center" vertical="center"/>
    </xf>
    <xf numFmtId="0" fontId="36" fillId="2" borderId="19" xfId="0" applyFont="1" applyFill="1" applyBorder="1" applyAlignment="1">
      <alignment horizontal="center" vertical="center"/>
    </xf>
    <xf numFmtId="0" fontId="36" fillId="2" borderId="1" xfId="0" applyFont="1" applyFill="1" applyBorder="1" applyAlignment="1">
      <alignment horizontal="center" vertical="center"/>
    </xf>
    <xf numFmtId="0" fontId="36" fillId="2" borderId="21" xfId="0" applyFont="1" applyFill="1" applyBorder="1" applyAlignment="1">
      <alignment horizontal="center" vertical="center"/>
    </xf>
    <xf numFmtId="0" fontId="44" fillId="5" borderId="0" xfId="0" applyFont="1" applyFill="1" applyAlignment="1">
      <alignment horizontal="center"/>
    </xf>
    <xf numFmtId="0" fontId="36" fillId="0" borderId="15" xfId="0" applyFont="1" applyBorder="1" applyAlignment="1">
      <alignment horizontal="left" vertical="center"/>
    </xf>
    <xf numFmtId="0" fontId="36" fillId="0" borderId="51" xfId="0" applyFont="1" applyBorder="1" applyAlignment="1">
      <alignment horizontal="left" vertical="center"/>
    </xf>
    <xf numFmtId="0" fontId="34" fillId="5" borderId="0" xfId="0" applyFont="1" applyFill="1" applyAlignment="1">
      <alignment horizontal="left" vertical="center" wrapText="1"/>
    </xf>
    <xf numFmtId="0" fontId="36" fillId="3" borderId="159" xfId="0" applyFont="1" applyFill="1" applyBorder="1" applyAlignment="1" applyProtection="1">
      <alignment horizontal="left" vertical="center"/>
      <protection locked="0"/>
    </xf>
    <xf numFmtId="0" fontId="36" fillId="3" borderId="175" xfId="0" applyFont="1" applyFill="1" applyBorder="1" applyAlignment="1" applyProtection="1">
      <alignment horizontal="left" vertical="center"/>
      <protection locked="0"/>
    </xf>
    <xf numFmtId="0" fontId="36" fillId="0" borderId="1" xfId="0" applyFont="1" applyBorder="1" applyAlignment="1">
      <alignment vertical="center" wrapText="1"/>
    </xf>
    <xf numFmtId="0" fontId="36" fillId="0" borderId="159" xfId="0" applyFont="1" applyBorder="1" applyAlignment="1">
      <alignment vertical="center" wrapText="1"/>
    </xf>
    <xf numFmtId="0" fontId="36" fillId="3" borderId="1" xfId="0" applyFont="1" applyFill="1" applyBorder="1" applyAlignment="1" applyProtection="1">
      <alignment horizontal="left" vertical="center"/>
      <protection locked="0"/>
    </xf>
    <xf numFmtId="0" fontId="36" fillId="3" borderId="21" xfId="0" applyFont="1" applyFill="1" applyBorder="1" applyAlignment="1" applyProtection="1">
      <alignment horizontal="left" vertical="center"/>
      <protection locked="0"/>
    </xf>
    <xf numFmtId="0" fontId="36" fillId="0" borderId="1" xfId="0" applyFont="1" applyBorder="1" applyAlignment="1">
      <alignment horizontal="left" vertical="center" wrapText="1"/>
    </xf>
    <xf numFmtId="0" fontId="47" fillId="0" borderId="1" xfId="0" applyFont="1" applyBorder="1" applyAlignment="1">
      <alignment horizontal="left" vertical="center" wrapText="1"/>
    </xf>
    <xf numFmtId="0" fontId="47" fillId="0" borderId="21" xfId="0" applyFont="1" applyBorder="1" applyAlignment="1">
      <alignment horizontal="left" vertical="center"/>
    </xf>
  </cellXfs>
  <cellStyles count="3">
    <cellStyle name="桁区切り" xfId="1" builtinId="6"/>
    <cellStyle name="標準" xfId="0" builtinId="0"/>
    <cellStyle name="標準 2" xfId="2" xr:uid="{AB4E4333-58E3-4F88-9A7D-C461C4708F28}"/>
  </cellStyles>
  <dxfs count="115">
    <dxf>
      <fill>
        <patternFill patternType="lightUp">
          <fgColor theme="1"/>
        </patternFill>
      </fill>
    </dxf>
    <dxf>
      <fill>
        <patternFill>
          <bgColor theme="7" tint="0.79998168889431442"/>
        </patternFill>
      </fill>
    </dxf>
    <dxf>
      <fill>
        <patternFill>
          <bgColor theme="7" tint="0.79998168889431442"/>
        </patternFill>
      </fill>
    </dxf>
    <dxf>
      <fill>
        <patternFill patternType="darkGrid">
          <fgColor theme="1" tint="0.499984740745262"/>
        </patternFill>
      </fill>
    </dxf>
    <dxf>
      <fill>
        <patternFill patternType="darkGrid">
          <fgColor theme="1" tint="0.499984740745262"/>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342DF-B199-45EB-8619-3C90133CDA86}">
  <sheetPr codeName="Sheet1">
    <pageSetUpPr fitToPage="1"/>
  </sheetPr>
  <dimension ref="A1:AC50"/>
  <sheetViews>
    <sheetView tabSelected="1"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298" t="s">
        <v>121</v>
      </c>
      <c r="H1" s="298"/>
      <c r="I1" s="298"/>
      <c r="J1" s="298"/>
      <c r="K1" s="298"/>
      <c r="L1" s="298"/>
    </row>
    <row r="2" spans="1:24">
      <c r="A2" s="3"/>
      <c r="B2" s="3"/>
      <c r="C2" s="3"/>
      <c r="D2" s="3"/>
      <c r="E2" s="3"/>
      <c r="F2" s="3"/>
      <c r="G2" s="354" t="s">
        <v>0</v>
      </c>
      <c r="H2" s="354"/>
      <c r="I2" s="354"/>
      <c r="J2" s="354"/>
      <c r="K2" s="354"/>
      <c r="L2" s="354"/>
    </row>
    <row r="3" spans="1:24" ht="20.100000000000001" customHeight="1">
      <c r="A3" s="268" t="s">
        <v>1</v>
      </c>
      <c r="B3" s="268"/>
      <c r="C3" s="268"/>
      <c r="D3" s="268"/>
      <c r="E3" s="268"/>
      <c r="F3" s="268"/>
      <c r="G3" s="268"/>
      <c r="H3" s="268"/>
      <c r="I3" s="268"/>
      <c r="J3" s="268"/>
      <c r="K3" s="268"/>
      <c r="L3" s="268"/>
      <c r="M3" s="268"/>
      <c r="N3" s="268"/>
      <c r="O3" s="268"/>
      <c r="P3" s="268"/>
      <c r="Q3" s="268"/>
      <c r="R3" s="268"/>
      <c r="S3" s="268"/>
      <c r="T3" s="268"/>
      <c r="U3" s="268"/>
      <c r="V3" s="268"/>
      <c r="W3" s="268"/>
      <c r="X3" s="268"/>
    </row>
    <row r="4" spans="1:24" ht="8.1" customHeight="1" thickBot="1">
      <c r="A4" s="7"/>
      <c r="B4" s="7"/>
      <c r="C4" s="7"/>
      <c r="D4" s="7"/>
      <c r="E4" s="7"/>
      <c r="F4" s="7"/>
      <c r="G4" s="7"/>
      <c r="H4" s="7"/>
      <c r="I4" s="7"/>
      <c r="J4" s="7"/>
      <c r="K4" s="7"/>
      <c r="L4" s="7"/>
    </row>
    <row r="5" spans="1:24" ht="24" customHeight="1" thickBot="1">
      <c r="A5" s="324" t="s">
        <v>2</v>
      </c>
      <c r="B5" s="325"/>
      <c r="C5" s="325"/>
      <c r="D5" s="8">
        <v>1</v>
      </c>
      <c r="E5" s="16" t="s">
        <v>3</v>
      </c>
      <c r="F5" s="375"/>
      <c r="G5" s="376"/>
      <c r="H5" s="376"/>
      <c r="I5" s="376"/>
      <c r="J5" s="376"/>
      <c r="K5" s="376"/>
      <c r="L5" s="377"/>
      <c r="M5" s="9"/>
    </row>
    <row r="6" spans="1:24" ht="8.1" customHeight="1" thickBot="1">
      <c r="A6" s="7"/>
      <c r="B6" s="7"/>
      <c r="C6" s="7"/>
      <c r="D6" s="7"/>
      <c r="E6" s="7"/>
      <c r="F6" s="7"/>
      <c r="G6" s="58"/>
      <c r="H6" s="58"/>
      <c r="I6" s="7"/>
      <c r="J6" s="7"/>
      <c r="K6" s="7"/>
      <c r="L6" s="7"/>
    </row>
    <row r="7" spans="1:24" ht="24" customHeight="1">
      <c r="A7" s="324" t="s">
        <v>4</v>
      </c>
      <c r="B7" s="325"/>
      <c r="C7" s="325"/>
      <c r="D7" s="309"/>
      <c r="E7" s="273" t="s">
        <v>5</v>
      </c>
      <c r="F7" s="274"/>
      <c r="G7" s="289"/>
      <c r="H7" s="290"/>
      <c r="I7" s="290"/>
      <c r="J7" s="290"/>
      <c r="K7" s="290"/>
      <c r="L7" s="291"/>
      <c r="N7" s="2" t="s">
        <v>6</v>
      </c>
      <c r="O7" s="2" t="s">
        <v>7</v>
      </c>
      <c r="P7" s="2" t="s">
        <v>8</v>
      </c>
      <c r="Q7" s="2" t="s">
        <v>9</v>
      </c>
    </row>
    <row r="8" spans="1:24" ht="24" customHeight="1">
      <c r="A8" s="292" t="s">
        <v>10</v>
      </c>
      <c r="B8" s="293"/>
      <c r="C8" s="294"/>
      <c r="D8" s="161" t="s">
        <v>11</v>
      </c>
      <c r="E8" s="282" t="s">
        <v>230</v>
      </c>
      <c r="F8" s="274"/>
      <c r="G8" s="283"/>
      <c r="H8" s="284"/>
      <c r="I8" s="284"/>
      <c r="J8" s="284"/>
      <c r="K8" s="284"/>
      <c r="L8" s="285"/>
      <c r="U8" s="5"/>
      <c r="V8" s="5"/>
      <c r="W8" s="5"/>
      <c r="X8" s="5"/>
    </row>
    <row r="9" spans="1:24" ht="24" customHeight="1">
      <c r="A9" s="295"/>
      <c r="B9" s="296"/>
      <c r="C9" s="297"/>
      <c r="D9" s="161" t="s">
        <v>175</v>
      </c>
      <c r="E9" s="282" t="s">
        <v>176</v>
      </c>
      <c r="F9" s="280"/>
      <c r="G9" s="286"/>
      <c r="H9" s="287"/>
      <c r="I9" s="287"/>
      <c r="J9" s="287"/>
      <c r="K9" s="287"/>
      <c r="L9" s="288"/>
      <c r="N9" s="2" t="s">
        <v>171</v>
      </c>
      <c r="O9" s="2" t="s">
        <v>172</v>
      </c>
      <c r="P9" s="2" t="s">
        <v>173</v>
      </c>
      <c r="Q9" s="2" t="s">
        <v>174</v>
      </c>
      <c r="R9" s="2" t="s">
        <v>21</v>
      </c>
      <c r="U9" s="5"/>
      <c r="V9" s="5"/>
      <c r="W9" s="5"/>
      <c r="X9" s="5"/>
    </row>
    <row r="10" spans="1:24" ht="24" customHeight="1">
      <c r="A10" s="295"/>
      <c r="B10" s="296"/>
      <c r="C10" s="297"/>
      <c r="D10" s="161" t="s">
        <v>12</v>
      </c>
      <c r="E10" s="282" t="s">
        <v>13</v>
      </c>
      <c r="F10" s="280"/>
      <c r="G10" s="286"/>
      <c r="H10" s="287"/>
      <c r="I10" s="287"/>
      <c r="J10" s="287"/>
      <c r="K10" s="287"/>
      <c r="L10" s="288"/>
      <c r="U10" s="5"/>
      <c r="V10" s="5"/>
      <c r="W10" s="5"/>
      <c r="X10" s="5"/>
    </row>
    <row r="11" spans="1:24" ht="24" customHeight="1">
      <c r="A11" s="295"/>
      <c r="B11" s="296"/>
      <c r="C11" s="297"/>
      <c r="D11" s="161" t="s">
        <v>14</v>
      </c>
      <c r="E11" s="273" t="s">
        <v>15</v>
      </c>
      <c r="F11" s="274"/>
      <c r="G11" s="367"/>
      <c r="H11" s="368"/>
      <c r="I11" s="358" t="s">
        <v>16</v>
      </c>
      <c r="J11" s="359"/>
      <c r="K11" s="359"/>
      <c r="L11" s="360"/>
      <c r="U11" s="5"/>
      <c r="V11" s="5"/>
      <c r="W11" s="5"/>
      <c r="X11" s="5"/>
    </row>
    <row r="12" spans="1:24" ht="20.100000000000001" customHeight="1">
      <c r="A12" s="295"/>
      <c r="B12" s="296"/>
      <c r="C12" s="297"/>
      <c r="D12" s="326" t="s">
        <v>17</v>
      </c>
      <c r="E12" s="269" t="s">
        <v>18</v>
      </c>
      <c r="F12" s="270"/>
      <c r="G12" s="361"/>
      <c r="H12" s="362"/>
      <c r="I12" s="362"/>
      <c r="J12" s="362"/>
      <c r="K12" s="362"/>
      <c r="L12" s="363"/>
      <c r="N12" s="2" t="s">
        <v>19</v>
      </c>
      <c r="O12" s="2" t="s">
        <v>20</v>
      </c>
      <c r="P12" s="2" t="s">
        <v>21</v>
      </c>
    </row>
    <row r="13" spans="1:24" ht="20.100000000000001" customHeight="1">
      <c r="A13" s="295"/>
      <c r="B13" s="296"/>
      <c r="C13" s="297"/>
      <c r="D13" s="317"/>
      <c r="E13" s="271" t="str">
        <f>"（"&amp;IF($G12=$N12,"土地の所有者",IF($G12=$O12,"土地の所有者",IF($G12="","土地の所有者、その他の内容","その他の内容")))&amp;"）"</f>
        <v>（土地の所有者、その他の内容）</v>
      </c>
      <c r="F13" s="272"/>
      <c r="G13" s="303"/>
      <c r="H13" s="304"/>
      <c r="I13" s="304"/>
      <c r="J13" s="304"/>
      <c r="K13" s="304"/>
      <c r="L13" s="305"/>
    </row>
    <row r="14" spans="1:24" ht="20.100000000000001" customHeight="1">
      <c r="A14" s="295"/>
      <c r="B14" s="296"/>
      <c r="C14" s="297"/>
      <c r="D14" s="317" t="s">
        <v>22</v>
      </c>
      <c r="E14" s="269" t="str">
        <f>IF($G12=$N12,"[取得済み,取得予定]",IF($G12=$O12,"[借地契約済み,借地契約予定]","[取得済み,取得予定,借地契約済み,借地契約予定]"))&amp;"　から選択"</f>
        <v>[取得済み,取得予定,借地契約済み,借地契約予定]　から選択</v>
      </c>
      <c r="F14" s="270"/>
      <c r="G14" s="314"/>
      <c r="H14" s="315"/>
      <c r="I14" s="315"/>
      <c r="J14" s="315"/>
      <c r="K14" s="315"/>
      <c r="L14" s="316"/>
      <c r="N14" s="2" t="str">
        <f>IF($G12=$N12,"取得済み",IF($G12=$O12,"借地契約済み",""))</f>
        <v/>
      </c>
      <c r="O14" s="2" t="str">
        <f>IF($G12=$N12,"取得予定",IF($G12=$O12,"借地契約予定",""))</f>
        <v/>
      </c>
    </row>
    <row r="15" spans="1:24" ht="20.100000000000001" customHeight="1">
      <c r="A15" s="295"/>
      <c r="B15" s="296"/>
      <c r="C15" s="297"/>
      <c r="D15" s="317"/>
      <c r="E15" s="271"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72"/>
      <c r="G15" s="369"/>
      <c r="H15" s="340"/>
      <c r="I15" s="17" t="s">
        <v>23</v>
      </c>
      <c r="J15" s="339"/>
      <c r="K15" s="340"/>
      <c r="L15" s="18" t="s">
        <v>24</v>
      </c>
    </row>
    <row r="16" spans="1:24" ht="36" customHeight="1">
      <c r="A16" s="295"/>
      <c r="B16" s="296"/>
      <c r="C16" s="297"/>
      <c r="D16" s="107" t="s">
        <v>195</v>
      </c>
      <c r="E16" s="280" t="s">
        <v>180</v>
      </c>
      <c r="F16" s="281"/>
      <c r="G16" s="277"/>
      <c r="H16" s="278"/>
      <c r="I16" s="278"/>
      <c r="J16" s="278"/>
      <c r="K16" s="278"/>
      <c r="L16" s="279"/>
      <c r="N16" s="2" t="s">
        <v>25</v>
      </c>
      <c r="O16" s="2" t="s">
        <v>177</v>
      </c>
      <c r="P16" s="2" t="s">
        <v>178</v>
      </c>
      <c r="Q16" s="2" t="s">
        <v>179</v>
      </c>
    </row>
    <row r="17" spans="1:29" ht="36" customHeight="1">
      <c r="A17" s="295"/>
      <c r="B17" s="296"/>
      <c r="C17" s="297"/>
      <c r="D17" s="107" t="s">
        <v>196</v>
      </c>
      <c r="E17" s="280" t="s">
        <v>180</v>
      </c>
      <c r="F17" s="281"/>
      <c r="G17" s="277"/>
      <c r="H17" s="278"/>
      <c r="I17" s="278"/>
      <c r="J17" s="278"/>
      <c r="K17" s="278"/>
      <c r="L17" s="279"/>
      <c r="N17" s="2" t="s">
        <v>25</v>
      </c>
      <c r="O17" s="2" t="s">
        <v>177</v>
      </c>
      <c r="P17" s="2" t="s">
        <v>178</v>
      </c>
      <c r="Q17" s="2" t="s">
        <v>179</v>
      </c>
    </row>
    <row r="18" spans="1:29" ht="36" customHeight="1">
      <c r="A18" s="295"/>
      <c r="B18" s="296"/>
      <c r="C18" s="297"/>
      <c r="D18" s="107" t="s">
        <v>197</v>
      </c>
      <c r="E18" s="280" t="s">
        <v>180</v>
      </c>
      <c r="F18" s="281"/>
      <c r="G18" s="277"/>
      <c r="H18" s="278"/>
      <c r="I18" s="278"/>
      <c r="J18" s="278"/>
      <c r="K18" s="278"/>
      <c r="L18" s="279"/>
      <c r="N18" s="2" t="s">
        <v>25</v>
      </c>
      <c r="O18" s="2" t="s">
        <v>177</v>
      </c>
      <c r="P18" s="2" t="s">
        <v>178</v>
      </c>
      <c r="Q18" s="2" t="s">
        <v>179</v>
      </c>
    </row>
    <row r="19" spans="1:29" ht="36" customHeight="1">
      <c r="A19" s="295"/>
      <c r="B19" s="296"/>
      <c r="C19" s="297"/>
      <c r="D19" s="107" t="s">
        <v>199</v>
      </c>
      <c r="E19" s="280" t="s">
        <v>180</v>
      </c>
      <c r="F19" s="281"/>
      <c r="G19" s="277"/>
      <c r="H19" s="278"/>
      <c r="I19" s="278"/>
      <c r="J19" s="278"/>
      <c r="K19" s="278"/>
      <c r="L19" s="279"/>
      <c r="N19" s="2" t="s">
        <v>25</v>
      </c>
      <c r="O19" s="2" t="s">
        <v>177</v>
      </c>
      <c r="P19" s="2" t="s">
        <v>178</v>
      </c>
      <c r="Q19" s="2" t="s">
        <v>179</v>
      </c>
    </row>
    <row r="20" spans="1:29" ht="36" customHeight="1">
      <c r="A20" s="295"/>
      <c r="B20" s="296"/>
      <c r="C20" s="297"/>
      <c r="D20" s="107" t="s">
        <v>198</v>
      </c>
      <c r="E20" s="280" t="s">
        <v>180</v>
      </c>
      <c r="F20" s="281"/>
      <c r="G20" s="277"/>
      <c r="H20" s="278"/>
      <c r="I20" s="278"/>
      <c r="J20" s="278"/>
      <c r="K20" s="278"/>
      <c r="L20" s="279"/>
      <c r="N20" s="2" t="s">
        <v>25</v>
      </c>
      <c r="O20" s="2" t="s">
        <v>177</v>
      </c>
      <c r="P20" s="2" t="s">
        <v>178</v>
      </c>
      <c r="Q20" s="2" t="s">
        <v>179</v>
      </c>
    </row>
    <row r="21" spans="1:29" ht="36" customHeight="1">
      <c r="A21" s="295"/>
      <c r="B21" s="296"/>
      <c r="C21" s="297"/>
      <c r="D21" s="107" t="s">
        <v>200</v>
      </c>
      <c r="E21" s="280" t="s">
        <v>180</v>
      </c>
      <c r="F21" s="281"/>
      <c r="G21" s="277"/>
      <c r="H21" s="278"/>
      <c r="I21" s="278"/>
      <c r="J21" s="278"/>
      <c r="K21" s="278"/>
      <c r="L21" s="279"/>
      <c r="N21" s="2" t="s">
        <v>25</v>
      </c>
      <c r="O21" s="2" t="s">
        <v>177</v>
      </c>
      <c r="P21" s="2" t="s">
        <v>178</v>
      </c>
      <c r="Q21" s="2" t="s">
        <v>179</v>
      </c>
    </row>
    <row r="22" spans="1:29" ht="72" customHeight="1">
      <c r="A22" s="295"/>
      <c r="B22" s="296"/>
      <c r="C22" s="297"/>
      <c r="D22" s="107" t="s">
        <v>201</v>
      </c>
      <c r="E22" s="280" t="s">
        <v>180</v>
      </c>
      <c r="F22" s="281"/>
      <c r="G22" s="277"/>
      <c r="H22" s="278"/>
      <c r="I22" s="278"/>
      <c r="J22" s="278"/>
      <c r="K22" s="278"/>
      <c r="L22" s="279"/>
      <c r="N22" s="2" t="s">
        <v>25</v>
      </c>
      <c r="O22" s="2" t="s">
        <v>177</v>
      </c>
      <c r="P22" s="2" t="s">
        <v>178</v>
      </c>
      <c r="Q22" s="2" t="s">
        <v>179</v>
      </c>
    </row>
    <row r="23" spans="1:29" ht="20.100000000000001" customHeight="1">
      <c r="A23" s="292" t="s">
        <v>26</v>
      </c>
      <c r="B23" s="293"/>
      <c r="C23" s="294"/>
      <c r="D23" s="161" t="s">
        <v>27</v>
      </c>
      <c r="E23" s="273" t="s">
        <v>28</v>
      </c>
      <c r="F23" s="274"/>
      <c r="G23" s="59" t="s">
        <v>29</v>
      </c>
      <c r="H23" s="45"/>
      <c r="I23" s="52" t="s">
        <v>30</v>
      </c>
      <c r="J23" s="53" t="s">
        <v>31</v>
      </c>
      <c r="K23" s="54"/>
      <c r="L23" s="55" t="s">
        <v>30</v>
      </c>
    </row>
    <row r="24" spans="1:29" ht="20.100000000000001" customHeight="1">
      <c r="A24" s="295"/>
      <c r="B24" s="296"/>
      <c r="C24" s="297"/>
      <c r="D24" s="161" t="s">
        <v>32</v>
      </c>
      <c r="E24" s="273" t="s">
        <v>33</v>
      </c>
      <c r="F24" s="274"/>
      <c r="G24" s="367"/>
      <c r="H24" s="368"/>
      <c r="I24" s="364" t="s">
        <v>16</v>
      </c>
      <c r="J24" s="365"/>
      <c r="K24" s="365"/>
      <c r="L24" s="366"/>
      <c r="U24" s="5"/>
      <c r="V24" s="5"/>
      <c r="W24" s="5"/>
      <c r="X24" s="5"/>
    </row>
    <row r="25" spans="1:29" ht="20.100000000000001" customHeight="1">
      <c r="A25" s="295"/>
      <c r="B25" s="296"/>
      <c r="C25" s="297"/>
      <c r="D25" s="161" t="str">
        <f>"着工"&amp;IF($G$7&lt;&gt;$N$7,"","（予定）")&amp;"年月"&amp;IF(OR($G$7=$O$7,$G$7=$P$7),"（当初）","")</f>
        <v>着工年月</v>
      </c>
      <c r="E25" s="341" t="s">
        <v>34</v>
      </c>
      <c r="F25" s="274"/>
      <c r="G25" s="306"/>
      <c r="H25" s="307"/>
      <c r="I25" s="50" t="s">
        <v>23</v>
      </c>
      <c r="J25" s="275"/>
      <c r="K25" s="276"/>
      <c r="L25" s="20" t="s">
        <v>24</v>
      </c>
      <c r="U25" s="5"/>
      <c r="V25" s="5"/>
      <c r="W25" s="5"/>
      <c r="X25" s="5"/>
    </row>
    <row r="26" spans="1:29" ht="20.100000000000001" customHeight="1">
      <c r="A26" s="295"/>
      <c r="B26" s="296"/>
      <c r="C26" s="297"/>
      <c r="D26" s="161" t="str">
        <f>"竣工"&amp;IF($G$7&lt;&gt;$N$7,"","（予定）")&amp;"年月"&amp;IF(OR($G$7=$O$7,$G$7=$P$7),"（当初）","")</f>
        <v>竣工年月</v>
      </c>
      <c r="E26" s="271" t="s">
        <v>34</v>
      </c>
      <c r="F26" s="272"/>
      <c r="G26" s="342"/>
      <c r="H26" s="343"/>
      <c r="I26" s="19" t="s">
        <v>23</v>
      </c>
      <c r="J26" s="350"/>
      <c r="K26" s="351"/>
      <c r="L26" s="51" t="s">
        <v>24</v>
      </c>
      <c r="U26" s="5"/>
      <c r="V26" s="5"/>
      <c r="W26" s="5"/>
      <c r="X26" s="5"/>
    </row>
    <row r="27" spans="1:29" ht="20.100000000000001" customHeight="1">
      <c r="A27" s="295"/>
      <c r="B27" s="296"/>
      <c r="C27" s="297"/>
      <c r="D27" s="317" t="s">
        <v>35</v>
      </c>
      <c r="E27" s="269" t="s">
        <v>36</v>
      </c>
      <c r="F27" s="270"/>
      <c r="G27" s="361"/>
      <c r="H27" s="362"/>
      <c r="I27" s="362"/>
      <c r="J27" s="362"/>
      <c r="K27" s="362"/>
      <c r="L27" s="363"/>
      <c r="N27" s="2" t="s">
        <v>37</v>
      </c>
      <c r="O27" s="2" t="s">
        <v>38</v>
      </c>
      <c r="P27" s="2" t="s">
        <v>39</v>
      </c>
      <c r="Q27" s="2" t="s">
        <v>40</v>
      </c>
    </row>
    <row r="28" spans="1:29" ht="20.100000000000001" customHeight="1">
      <c r="A28" s="295"/>
      <c r="B28" s="296"/>
      <c r="C28" s="297"/>
      <c r="D28" s="317"/>
      <c r="E28" s="271" t="s">
        <v>41</v>
      </c>
      <c r="F28" s="272"/>
      <c r="G28" s="283"/>
      <c r="H28" s="284"/>
      <c r="I28" s="284"/>
      <c r="J28" s="284"/>
      <c r="K28" s="284"/>
      <c r="L28" s="285"/>
    </row>
    <row r="29" spans="1:29" ht="32.1" customHeight="1">
      <c r="A29" s="295"/>
      <c r="B29" s="296"/>
      <c r="C29" s="297"/>
      <c r="D29" s="10" t="s">
        <v>42</v>
      </c>
      <c r="E29" s="282" t="s">
        <v>203</v>
      </c>
      <c r="F29" s="280"/>
      <c r="G29" s="347"/>
      <c r="H29" s="348"/>
      <c r="I29" s="348"/>
      <c r="J29" s="348"/>
      <c r="K29" s="348"/>
      <c r="L29" s="349"/>
      <c r="N29" s="2" t="s">
        <v>43</v>
      </c>
      <c r="O29" s="2" t="s">
        <v>44</v>
      </c>
      <c r="P29" s="2" t="s">
        <v>204</v>
      </c>
      <c r="U29" s="1"/>
      <c r="V29" s="1"/>
      <c r="W29" s="1"/>
      <c r="X29" s="1"/>
      <c r="Y29" s="1"/>
      <c r="Z29" s="1"/>
      <c r="AA29" s="1"/>
      <c r="AB29" s="1"/>
      <c r="AC29" s="1"/>
    </row>
    <row r="30" spans="1:29" ht="20.100000000000001" customHeight="1">
      <c r="A30" s="295"/>
      <c r="B30" s="296"/>
      <c r="C30" s="297"/>
      <c r="D30" s="329" t="s">
        <v>45</v>
      </c>
      <c r="E30" s="327" t="s">
        <v>46</v>
      </c>
      <c r="F30" s="328"/>
      <c r="G30" s="344"/>
      <c r="H30" s="345"/>
      <c r="I30" s="345"/>
      <c r="J30" s="345"/>
      <c r="K30" s="345"/>
      <c r="L30" s="346"/>
      <c r="N30" s="2" t="s">
        <v>47</v>
      </c>
      <c r="O30" s="2" t="s">
        <v>48</v>
      </c>
      <c r="U30" s="1"/>
      <c r="V30" s="1"/>
      <c r="W30" s="1"/>
      <c r="X30" s="1"/>
      <c r="Y30" s="1"/>
      <c r="Z30" s="1"/>
      <c r="AA30" s="1"/>
      <c r="AB30" s="1"/>
      <c r="AC30" s="1"/>
    </row>
    <row r="31" spans="1:29" ht="20.100000000000001" customHeight="1">
      <c r="A31" s="295"/>
      <c r="B31" s="296"/>
      <c r="C31" s="297"/>
      <c r="D31" s="330"/>
      <c r="E31" s="331" t="s">
        <v>49</v>
      </c>
      <c r="F31" s="332"/>
      <c r="G31" s="303"/>
      <c r="H31" s="304"/>
      <c r="I31" s="304"/>
      <c r="J31" s="304"/>
      <c r="K31" s="304"/>
      <c r="L31" s="305"/>
      <c r="U31" s="1"/>
      <c r="V31" s="1"/>
      <c r="W31" s="1"/>
      <c r="X31" s="1"/>
      <c r="Y31" s="1"/>
      <c r="Z31" s="1"/>
      <c r="AA31" s="1"/>
      <c r="AB31" s="1"/>
      <c r="AC31" s="1"/>
    </row>
    <row r="32" spans="1:29" ht="20.100000000000001" customHeight="1">
      <c r="A32" s="295"/>
      <c r="B32" s="296"/>
      <c r="C32" s="297"/>
      <c r="D32" s="326" t="s">
        <v>17</v>
      </c>
      <c r="E32" s="269" t="s">
        <v>50</v>
      </c>
      <c r="F32" s="270"/>
      <c r="G32" s="314"/>
      <c r="H32" s="315"/>
      <c r="I32" s="315"/>
      <c r="J32" s="315"/>
      <c r="K32" s="315"/>
      <c r="L32" s="316"/>
      <c r="N32" s="2" t="s">
        <v>51</v>
      </c>
      <c r="O32" s="2" t="s">
        <v>52</v>
      </c>
      <c r="P32" s="60" t="s">
        <v>40</v>
      </c>
      <c r="U32" s="1"/>
      <c r="V32" s="1"/>
      <c r="W32" s="1"/>
      <c r="X32" s="1"/>
      <c r="Y32" s="1"/>
      <c r="Z32" s="1"/>
      <c r="AA32" s="1"/>
      <c r="AB32" s="1"/>
      <c r="AC32" s="1"/>
    </row>
    <row r="33" spans="1:24" ht="20.100000000000001" customHeight="1">
      <c r="A33" s="295"/>
      <c r="B33" s="296"/>
      <c r="C33" s="297"/>
      <c r="D33" s="317"/>
      <c r="E33" s="271" t="str">
        <f>"（"&amp;IF($G32=$N32,"建物の所有者",IF($G32=$O32,"建物の所有者",IF($G32="","建物の所有者、その他の内容","その他の内容")))&amp;"）"</f>
        <v>（建物の所有者、その他の内容）</v>
      </c>
      <c r="F33" s="272"/>
      <c r="G33" s="303"/>
      <c r="H33" s="304"/>
      <c r="I33" s="304"/>
      <c r="J33" s="304"/>
      <c r="K33" s="304"/>
      <c r="L33" s="305"/>
    </row>
    <row r="34" spans="1:24" ht="20.100000000000001" customHeight="1">
      <c r="A34" s="295"/>
      <c r="B34" s="296"/>
      <c r="C34" s="297"/>
      <c r="D34" s="317" t="s">
        <v>22</v>
      </c>
      <c r="E34" s="269" t="str">
        <f>IF($G32=$N32,"[取得済み,取得予定]",IF($G32=$O32,"[賃貸借契約済み,賃貸借契約予定]","[取得済み,取得予定,賃貸借契約済み,賃貸借契約予定]"))&amp;"　から選択"</f>
        <v>[取得済み,取得予定,賃貸借契約済み,賃貸借契約予定]　から選択</v>
      </c>
      <c r="F34" s="270"/>
      <c r="G34" s="314"/>
      <c r="H34" s="315"/>
      <c r="I34" s="315"/>
      <c r="J34" s="315"/>
      <c r="K34" s="315"/>
      <c r="L34" s="316"/>
      <c r="N34" s="2" t="str">
        <f>IF($G32=$N32,"取得済み",IF($G32=$O32,"賃貸借契約済み",""))</f>
        <v/>
      </c>
      <c r="O34" s="2" t="str">
        <f>IF($G32=$N32,"取得予定",IF($G32=$O32,"賃貸借契約予定",""))</f>
        <v/>
      </c>
    </row>
    <row r="35" spans="1:24" ht="20.100000000000001" customHeight="1">
      <c r="A35" s="295"/>
      <c r="B35" s="296"/>
      <c r="C35" s="297"/>
      <c r="D35" s="317"/>
      <c r="E35" s="271"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72"/>
      <c r="G35" s="370"/>
      <c r="H35" s="371"/>
      <c r="I35" s="56" t="s">
        <v>23</v>
      </c>
      <c r="J35" s="337"/>
      <c r="K35" s="338"/>
      <c r="L35" s="57" t="s">
        <v>24</v>
      </c>
    </row>
    <row r="36" spans="1:24" ht="20.100000000000001" customHeight="1">
      <c r="A36" s="11"/>
      <c r="B36" s="333" t="s">
        <v>53</v>
      </c>
      <c r="C36" s="294"/>
      <c r="D36" s="161" t="s">
        <v>54</v>
      </c>
      <c r="E36" s="273" t="s">
        <v>55</v>
      </c>
      <c r="F36" s="274"/>
      <c r="G36" s="334"/>
      <c r="H36" s="335"/>
      <c r="I36" s="335"/>
      <c r="J36" s="335"/>
      <c r="K36" s="335"/>
      <c r="L36" s="336"/>
      <c r="N36" s="2" t="s">
        <v>56</v>
      </c>
      <c r="O36" s="2" t="s">
        <v>57</v>
      </c>
      <c r="U36" s="5"/>
      <c r="V36" s="5"/>
      <c r="W36" s="5"/>
      <c r="X36" s="5"/>
    </row>
    <row r="37" spans="1:24" ht="20.100000000000001" customHeight="1">
      <c r="A37" s="11"/>
      <c r="B37" s="295"/>
      <c r="C37" s="297"/>
      <c r="D37" s="161" t="s">
        <v>58</v>
      </c>
      <c r="E37" s="273" t="s">
        <v>59</v>
      </c>
      <c r="F37" s="274"/>
      <c r="G37" s="334"/>
      <c r="H37" s="335"/>
      <c r="I37" s="335"/>
      <c r="J37" s="335"/>
      <c r="K37" s="335"/>
      <c r="L37" s="336"/>
      <c r="N37" s="15" t="s">
        <v>60</v>
      </c>
      <c r="O37" s="15" t="s">
        <v>61</v>
      </c>
      <c r="P37" s="2" t="s">
        <v>62</v>
      </c>
      <c r="U37" s="5"/>
      <c r="V37" s="5"/>
      <c r="W37" s="5"/>
      <c r="X37" s="5"/>
    </row>
    <row r="38" spans="1:24" ht="28.15" customHeight="1">
      <c r="A38" s="11"/>
      <c r="B38" s="11"/>
      <c r="C38" s="321" t="s">
        <v>63</v>
      </c>
      <c r="D38" s="161" t="s">
        <v>64</v>
      </c>
      <c r="E38" s="273" t="s">
        <v>65</v>
      </c>
      <c r="F38" s="274"/>
      <c r="G38" s="342"/>
      <c r="H38" s="343"/>
      <c r="I38" s="372" t="s">
        <v>66</v>
      </c>
      <c r="J38" s="373"/>
      <c r="K38" s="373"/>
      <c r="L38" s="374"/>
    </row>
    <row r="39" spans="1:24" ht="20.100000000000001" customHeight="1">
      <c r="A39" s="11"/>
      <c r="B39" s="11"/>
      <c r="C39" s="322"/>
      <c r="D39" s="309" t="s">
        <v>67</v>
      </c>
      <c r="E39" s="269" t="s">
        <v>68</v>
      </c>
      <c r="F39" s="270"/>
      <c r="G39" s="314"/>
      <c r="H39" s="315"/>
      <c r="I39" s="315"/>
      <c r="J39" s="315"/>
      <c r="K39" s="315"/>
      <c r="L39" s="316"/>
      <c r="N39" s="2" t="s">
        <v>69</v>
      </c>
      <c r="O39" s="2" t="s">
        <v>70</v>
      </c>
      <c r="P39" s="2" t="s">
        <v>21</v>
      </c>
    </row>
    <row r="40" spans="1:24" ht="20.100000000000001" customHeight="1">
      <c r="A40" s="11"/>
      <c r="B40" s="11"/>
      <c r="C40" s="322"/>
      <c r="D40" s="309"/>
      <c r="E40" s="271" t="s">
        <v>41</v>
      </c>
      <c r="F40" s="272"/>
      <c r="G40" s="303"/>
      <c r="H40" s="304"/>
      <c r="I40" s="304"/>
      <c r="J40" s="304"/>
      <c r="K40" s="304"/>
      <c r="L40" s="305"/>
    </row>
    <row r="41" spans="1:24" ht="20.100000000000001" customHeight="1">
      <c r="A41" s="11"/>
      <c r="B41" s="11"/>
      <c r="C41" s="322"/>
      <c r="D41" s="309" t="s">
        <v>71</v>
      </c>
      <c r="E41" s="269" t="s">
        <v>72</v>
      </c>
      <c r="F41" s="270"/>
      <c r="G41" s="314"/>
      <c r="H41" s="315"/>
      <c r="I41" s="315"/>
      <c r="J41" s="315"/>
      <c r="K41" s="315"/>
      <c r="L41" s="316"/>
      <c r="N41" s="2" t="s">
        <v>73</v>
      </c>
      <c r="O41" s="2" t="s">
        <v>74</v>
      </c>
      <c r="P41" s="2" t="s">
        <v>21</v>
      </c>
    </row>
    <row r="42" spans="1:24" ht="20.100000000000001" customHeight="1">
      <c r="A42" s="11"/>
      <c r="B42" s="11"/>
      <c r="C42" s="322"/>
      <c r="D42" s="309"/>
      <c r="E42" s="271" t="s">
        <v>41</v>
      </c>
      <c r="F42" s="272"/>
      <c r="G42" s="303"/>
      <c r="H42" s="304"/>
      <c r="I42" s="304"/>
      <c r="J42" s="304"/>
      <c r="K42" s="304"/>
      <c r="L42" s="305"/>
    </row>
    <row r="43" spans="1:24" ht="20.100000000000001" customHeight="1">
      <c r="A43" s="11"/>
      <c r="B43" s="11"/>
      <c r="C43" s="322"/>
      <c r="D43" s="321" t="s">
        <v>75</v>
      </c>
      <c r="E43" s="106" t="s">
        <v>76</v>
      </c>
      <c r="F43" s="106" t="s">
        <v>77</v>
      </c>
      <c r="G43" s="352"/>
      <c r="H43" s="353"/>
      <c r="I43" s="353"/>
      <c r="J43" s="353"/>
      <c r="K43" s="353"/>
      <c r="L43" s="110" t="s">
        <v>16</v>
      </c>
    </row>
    <row r="44" spans="1:24" ht="20.100000000000001" customHeight="1">
      <c r="A44" s="11"/>
      <c r="B44" s="11"/>
      <c r="C44" s="322"/>
      <c r="D44" s="323"/>
      <c r="E44" s="106" t="s">
        <v>78</v>
      </c>
      <c r="F44" s="106" t="s">
        <v>79</v>
      </c>
      <c r="G44" s="352"/>
      <c r="H44" s="353"/>
      <c r="I44" s="353"/>
      <c r="J44" s="353"/>
      <c r="K44" s="353"/>
      <c r="L44" s="110" t="s">
        <v>16</v>
      </c>
    </row>
    <row r="45" spans="1:24" ht="42" customHeight="1">
      <c r="A45" s="11"/>
      <c r="B45" s="11"/>
      <c r="C45" s="323"/>
      <c r="D45" s="107" t="s">
        <v>202</v>
      </c>
      <c r="E45" s="274" t="s">
        <v>80</v>
      </c>
      <c r="F45" s="281"/>
      <c r="G45" s="318"/>
      <c r="H45" s="319"/>
      <c r="I45" s="319"/>
      <c r="J45" s="319"/>
      <c r="K45" s="319"/>
      <c r="L45" s="320"/>
    </row>
    <row r="46" spans="1:24" ht="28.15" customHeight="1">
      <c r="A46" s="11"/>
      <c r="B46" s="12"/>
      <c r="C46" s="317" t="s">
        <v>81</v>
      </c>
      <c r="D46" s="161" t="s">
        <v>82</v>
      </c>
      <c r="E46" s="273" t="s">
        <v>83</v>
      </c>
      <c r="F46" s="274"/>
      <c r="G46" s="306"/>
      <c r="H46" s="307"/>
      <c r="I46" s="355" t="s">
        <v>84</v>
      </c>
      <c r="J46" s="356"/>
      <c r="K46" s="356"/>
      <c r="L46" s="357"/>
    </row>
    <row r="47" spans="1:24" ht="72" customHeight="1">
      <c r="A47" s="12"/>
      <c r="B47" s="14"/>
      <c r="C47" s="317"/>
      <c r="D47" s="161" t="s">
        <v>85</v>
      </c>
      <c r="E47" s="282" t="s">
        <v>86</v>
      </c>
      <c r="F47" s="280"/>
      <c r="G47" s="300"/>
      <c r="H47" s="301"/>
      <c r="I47" s="301"/>
      <c r="J47" s="301"/>
      <c r="K47" s="301"/>
      <c r="L47" s="302"/>
    </row>
    <row r="48" spans="1:24" ht="72" customHeight="1" thickBot="1">
      <c r="A48" s="13"/>
      <c r="B48" s="308" t="s">
        <v>87</v>
      </c>
      <c r="C48" s="309"/>
      <c r="D48" s="162" t="s">
        <v>58</v>
      </c>
      <c r="E48" s="280" t="s">
        <v>88</v>
      </c>
      <c r="F48" s="310"/>
      <c r="G48" s="311"/>
      <c r="H48" s="312"/>
      <c r="I48" s="312"/>
      <c r="J48" s="312"/>
      <c r="K48" s="312"/>
      <c r="L48" s="313"/>
    </row>
    <row r="49" spans="1:12" ht="20.100000000000001" customHeight="1">
      <c r="A49" s="3"/>
      <c r="B49" s="3"/>
      <c r="C49" s="299" t="s">
        <v>89</v>
      </c>
      <c r="D49" s="299"/>
      <c r="E49" s="299"/>
      <c r="F49" s="299"/>
      <c r="G49" s="299"/>
      <c r="H49" s="299"/>
      <c r="I49" s="299"/>
      <c r="J49" s="299"/>
      <c r="K49" s="299"/>
      <c r="L49" s="299"/>
    </row>
    <row r="50" spans="1:12" ht="20.100000000000001" customHeight="1">
      <c r="A50" s="3"/>
      <c r="B50" s="3"/>
      <c r="C50" s="299"/>
      <c r="D50" s="299"/>
      <c r="E50" s="299"/>
      <c r="F50" s="299"/>
      <c r="G50" s="299"/>
      <c r="H50" s="299"/>
      <c r="I50" s="299"/>
      <c r="J50" s="299"/>
      <c r="K50" s="299"/>
      <c r="L50" s="299"/>
    </row>
  </sheetData>
  <sheetProtection algorithmName="SHA-512" hashValue="wCIPuVZQ5vJ/TAt+HlDGcGfHILsFVvrz4Vpra07+R9K1EUxrOggkrJtR4GxzglI7TcJL3uvrr9UVKyHhkmSBjA==" saltValue="HglLLeqg8zVmoK3hadpCvA==" spinCount="100000" sheet="1" objects="1" scenarios="1"/>
  <protectedRanges>
    <protectedRange sqref="F5 G7:L8 G11 G12:L14 G15:H15 J15:K15 H23 K23 G24:G26 J25:J26 G35 J35 G36:L37 G38 G47:L48 G39:L42 G43:K44 G45:G46 G29:L34 G10:L10 G16:L22 G27:L28" name="入力箇所"/>
    <protectedRange sqref="G9:L9" name="入力箇所_1"/>
  </protectedRanges>
  <mergeCells count="113">
    <mergeCell ref="G44:K44"/>
    <mergeCell ref="G43:K43"/>
    <mergeCell ref="G2:L2"/>
    <mergeCell ref="I46:L46"/>
    <mergeCell ref="I11:L11"/>
    <mergeCell ref="G12:L12"/>
    <mergeCell ref="G14:L14"/>
    <mergeCell ref="I24:L24"/>
    <mergeCell ref="G27:L27"/>
    <mergeCell ref="G39:L39"/>
    <mergeCell ref="G24:H24"/>
    <mergeCell ref="G26:H26"/>
    <mergeCell ref="G15:H15"/>
    <mergeCell ref="G11:H11"/>
    <mergeCell ref="G35:H35"/>
    <mergeCell ref="G33:L33"/>
    <mergeCell ref="I38:L38"/>
    <mergeCell ref="F5:L5"/>
    <mergeCell ref="E20:F20"/>
    <mergeCell ref="G20:L20"/>
    <mergeCell ref="E21:F21"/>
    <mergeCell ref="G21:L21"/>
    <mergeCell ref="G16:L16"/>
    <mergeCell ref="G18:L18"/>
    <mergeCell ref="B36:C37"/>
    <mergeCell ref="D39:D40"/>
    <mergeCell ref="G13:L13"/>
    <mergeCell ref="E29:F29"/>
    <mergeCell ref="G28:L28"/>
    <mergeCell ref="G37:L37"/>
    <mergeCell ref="J35:K35"/>
    <mergeCell ref="E39:F39"/>
    <mergeCell ref="J15:K15"/>
    <mergeCell ref="E25:F25"/>
    <mergeCell ref="G38:H38"/>
    <mergeCell ref="E37:F37"/>
    <mergeCell ref="E36:F36"/>
    <mergeCell ref="G32:L32"/>
    <mergeCell ref="G36:L36"/>
    <mergeCell ref="G30:L30"/>
    <mergeCell ref="G31:L31"/>
    <mergeCell ref="G29:L29"/>
    <mergeCell ref="J26:K26"/>
    <mergeCell ref="G25:H25"/>
    <mergeCell ref="G22:L22"/>
    <mergeCell ref="A8:C22"/>
    <mergeCell ref="E16:F16"/>
    <mergeCell ref="G17:L17"/>
    <mergeCell ref="A5:C5"/>
    <mergeCell ref="A7:D7"/>
    <mergeCell ref="D12:D13"/>
    <mergeCell ref="D14:D15"/>
    <mergeCell ref="E35:F35"/>
    <mergeCell ref="E30:F30"/>
    <mergeCell ref="D32:D33"/>
    <mergeCell ref="D34:D35"/>
    <mergeCell ref="D30:D31"/>
    <mergeCell ref="E32:F32"/>
    <mergeCell ref="E31:F31"/>
    <mergeCell ref="D27:D28"/>
    <mergeCell ref="E34:F34"/>
    <mergeCell ref="E33:F33"/>
    <mergeCell ref="E22:F22"/>
    <mergeCell ref="E18:F18"/>
    <mergeCell ref="E17:F17"/>
    <mergeCell ref="E47:F47"/>
    <mergeCell ref="E46:F46"/>
    <mergeCell ref="E42:F42"/>
    <mergeCell ref="E41:F41"/>
    <mergeCell ref="E40:F40"/>
    <mergeCell ref="G1:L1"/>
    <mergeCell ref="C50:L50"/>
    <mergeCell ref="C49:L49"/>
    <mergeCell ref="G47:L47"/>
    <mergeCell ref="G42:L42"/>
    <mergeCell ref="G40:L40"/>
    <mergeCell ref="G46:H46"/>
    <mergeCell ref="B48:C48"/>
    <mergeCell ref="E48:F48"/>
    <mergeCell ref="G48:L48"/>
    <mergeCell ref="G41:L41"/>
    <mergeCell ref="D41:D42"/>
    <mergeCell ref="C46:C47"/>
    <mergeCell ref="E45:F45"/>
    <mergeCell ref="G45:L45"/>
    <mergeCell ref="C38:C45"/>
    <mergeCell ref="D43:D44"/>
    <mergeCell ref="G34:L34"/>
    <mergeCell ref="E38:F38"/>
    <mergeCell ref="M3:X3"/>
    <mergeCell ref="E27:F27"/>
    <mergeCell ref="E28:F28"/>
    <mergeCell ref="E26:F26"/>
    <mergeCell ref="E24:F24"/>
    <mergeCell ref="E23:F23"/>
    <mergeCell ref="E13:F13"/>
    <mergeCell ref="E15:F15"/>
    <mergeCell ref="E14:F14"/>
    <mergeCell ref="E11:F11"/>
    <mergeCell ref="E12:F12"/>
    <mergeCell ref="J25:K25"/>
    <mergeCell ref="G19:L19"/>
    <mergeCell ref="E19:F19"/>
    <mergeCell ref="A3:L3"/>
    <mergeCell ref="E7:F7"/>
    <mergeCell ref="E8:F8"/>
    <mergeCell ref="E9:F9"/>
    <mergeCell ref="E10:F10"/>
    <mergeCell ref="G8:L8"/>
    <mergeCell ref="G10:L10"/>
    <mergeCell ref="G9:L9"/>
    <mergeCell ref="G7:L7"/>
    <mergeCell ref="A23:C35"/>
  </mergeCells>
  <phoneticPr fontId="1"/>
  <conditionalFormatting sqref="G14 G15:L15">
    <cfRule type="expression" dxfId="114" priority="6">
      <formula>AND($G$12=$P$12)</formula>
    </cfRule>
  </conditionalFormatting>
  <conditionalFormatting sqref="G34 G35:L35">
    <cfRule type="expression" dxfId="113" priority="16">
      <formula>$G$32=$P$32</formula>
    </cfRule>
  </conditionalFormatting>
  <conditionalFormatting sqref="G38:I38 G39 G40:L40 G41 G42:L42 G43:G45">
    <cfRule type="expression" dxfId="112" priority="19">
      <formula>$G$37=$O$37</formula>
    </cfRule>
  </conditionalFormatting>
  <conditionalFormatting sqref="G46:I46 G47:L47">
    <cfRule type="expression" dxfId="111" priority="20">
      <formula>$G$37=$N$37</formula>
    </cfRule>
  </conditionalFormatting>
  <conditionalFormatting sqref="G16:L22">
    <cfRule type="expression" dxfId="110" priority="1">
      <formula>OR($G$7=$O$7,$G$7=$P$7,$G$7=$Q$7)</formula>
    </cfRule>
  </conditionalFormatting>
  <conditionalFormatting sqref="G28:L28">
    <cfRule type="expression" dxfId="109" priority="11">
      <formula>OR($G$27=$N$27,$G$27=$O$27,$G$27=$P$27)</formula>
    </cfRule>
  </conditionalFormatting>
  <conditionalFormatting sqref="G29:L31">
    <cfRule type="expression" dxfId="108" priority="5">
      <formula>$G$7=$N$7</formula>
    </cfRule>
  </conditionalFormatting>
  <conditionalFormatting sqref="G31:L31">
    <cfRule type="expression" dxfId="107" priority="13">
      <formula>$G$30=$N$30</formula>
    </cfRule>
  </conditionalFormatting>
  <conditionalFormatting sqref="G40:L40">
    <cfRule type="expression" dxfId="106" priority="21">
      <formula>OR($G$39=$N$39,$G$39=$O$39)</formula>
    </cfRule>
  </conditionalFormatting>
  <conditionalFormatting sqref="G42:L42">
    <cfRule type="expression" dxfId="105" priority="22">
      <formula>OR($G$41=$N$41,$G$41=$O$41)</formula>
    </cfRule>
  </conditionalFormatting>
  <conditionalFormatting sqref="G48:L48">
    <cfRule type="expression" dxfId="104" priority="17">
      <formula>$G$36=$N$36</formula>
    </cfRule>
  </conditionalFormatting>
  <dataValidations count="22">
    <dataValidation type="list" allowBlank="1" showInputMessage="1" showErrorMessage="1" sqref="G36" xr:uid="{DC2D8E26-5B5B-4B81-974B-31539475BCFF}">
      <formula1>$N$36:$O$36</formula1>
    </dataValidation>
    <dataValidation type="list" allowBlank="1" showInputMessage="1" showErrorMessage="1" sqref="G27" xr:uid="{B33D533F-8DD0-4455-B07F-093CB600ADCF}">
      <formula1>$N$27:$Q$27</formula1>
    </dataValidation>
    <dataValidation type="list" allowBlank="1" showInputMessage="1" showErrorMessage="1" sqref="G14" xr:uid="{38A3AC16-8331-41B9-BB70-64D1A2E65386}">
      <formula1>$N$14:$O$14</formula1>
    </dataValidation>
    <dataValidation type="list" allowBlank="1" showInputMessage="1" showErrorMessage="1" sqref="G12" xr:uid="{B66312B7-5808-4498-8736-62FA167AAB7F}">
      <formula1>$N$12:$P$12</formula1>
    </dataValidation>
    <dataValidation type="list" allowBlank="1" showInputMessage="1" showErrorMessage="1" sqref="G34" xr:uid="{0D1C99F1-3839-47B5-8BF0-04C651845D38}">
      <formula1>$N$34:$O$34</formula1>
    </dataValidation>
    <dataValidation type="list" allowBlank="1" showInputMessage="1" showErrorMessage="1" sqref="G32" xr:uid="{AEA663A8-B565-4D25-95D8-8FDEAE4E03C1}">
      <formula1>$N$32:$P$32</formula1>
    </dataValidation>
    <dataValidation type="list" allowBlank="1" showInputMessage="1" showErrorMessage="1" sqref="G37" xr:uid="{E3511049-FF5D-4BBE-9F62-4AB9446A345E}">
      <formula1>$N$37:$P$37</formula1>
    </dataValidation>
    <dataValidation type="whole" allowBlank="1" showInputMessage="1" showErrorMessage="1" sqref="G38:H38 G46:H46" xr:uid="{6806B0AE-BB05-4F10-BFBE-CA5ADE53015C}">
      <formula1>0</formula1>
      <formula2>9999</formula2>
    </dataValidation>
    <dataValidation type="list" allowBlank="1" showInputMessage="1" showErrorMessage="1" sqref="G39" xr:uid="{55BBBD40-FFEB-4311-8B10-AE5F42ED27D9}">
      <formula1>$N$39:$P$39</formula1>
    </dataValidation>
    <dataValidation type="list" allowBlank="1" showInputMessage="1" showErrorMessage="1" sqref="G41" xr:uid="{CB38D124-F3D7-419C-961A-BCDA15E31412}">
      <formula1>$N$41:$P$41</formula1>
    </dataValidation>
    <dataValidation type="list" allowBlank="1" showInputMessage="1" showErrorMessage="1" sqref="G30:L30" xr:uid="{E275FEF7-2F8E-44B3-B054-18D88C06E457}">
      <formula1>$N$30:$O$30</formula1>
    </dataValidation>
    <dataValidation type="list" allowBlank="1" showInputMessage="1" showErrorMessage="1" sqref="G7:L7" xr:uid="{3B93B486-F360-430D-AE8A-1B14F877A2BA}">
      <formula1>$N$7:$Q$7</formula1>
    </dataValidation>
    <dataValidation type="list" allowBlank="1" showInputMessage="1" showErrorMessage="1" sqref="G45:L45" xr:uid="{99841FCA-BC36-4583-AAD2-FB1161FB85FE}">
      <formula1>"適合,不適合"</formula1>
    </dataValidation>
    <dataValidation type="list" allowBlank="1" showInputMessage="1" showErrorMessage="1" sqref="G29:L29" xr:uid="{4976799C-DE53-4B77-AF1A-8A98238E2369}">
      <formula1>$N$29:$P$29</formula1>
    </dataValidation>
    <dataValidation type="list" allowBlank="1" showInputMessage="1" showErrorMessage="1" sqref="G9:L9" xr:uid="{2D7E63BD-F2F0-4174-8482-EAA67CADD98A}">
      <formula1>$N$9:$R$9</formula1>
    </dataValidation>
    <dataValidation type="list" allowBlank="1" showInputMessage="1" showErrorMessage="1" sqref="G19:L19" xr:uid="{9EDF92AB-B47E-4CC3-B0EA-B0F379E9AE62}">
      <formula1>$N$19:$Q$19</formula1>
    </dataValidation>
    <dataValidation type="list" allowBlank="1" showInputMessage="1" showErrorMessage="1" sqref="G16:L16" xr:uid="{CFC9F9D1-B019-49B9-8325-78AB7E6A1EF1}">
      <formula1>$N$16:$Q$16</formula1>
    </dataValidation>
    <dataValidation type="list" allowBlank="1" showInputMessage="1" showErrorMessage="1" sqref="G18:L18" xr:uid="{A62D9881-2DFC-4CB7-88F9-EA799E31F142}">
      <formula1>$N$18:$Q$18</formula1>
    </dataValidation>
    <dataValidation type="list" allowBlank="1" showInputMessage="1" showErrorMessage="1" sqref="G17:L17" xr:uid="{0ECC1596-F153-461B-B034-AEE09C055F6C}">
      <formula1>$N$17:$Q$17</formula1>
    </dataValidation>
    <dataValidation type="list" allowBlank="1" showInputMessage="1" showErrorMessage="1" sqref="G20:L20" xr:uid="{B1128DD5-4384-41C3-B62A-DA67F3291CB8}">
      <formula1>$N$20:$Q$20</formula1>
    </dataValidation>
    <dataValidation type="list" allowBlank="1" showInputMessage="1" showErrorMessage="1" sqref="G21:L21" xr:uid="{B1371BE2-8420-4882-BA45-B48B7F191FBD}">
      <formula1>$N$21:$Q$21</formula1>
    </dataValidation>
    <dataValidation type="list" allowBlank="1" showInputMessage="1" showErrorMessage="1" sqref="G22:L22" xr:uid="{4D2858F8-0E8E-4D23-882D-87B3DA7C94B8}">
      <formula1>$N$22:$Q$22</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FC346-9EB1-492E-A197-4B21240DD8DB}">
  <sheetPr codeName="Sheet10">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298" t="s">
        <v>121</v>
      </c>
      <c r="H1" s="298"/>
      <c r="I1" s="298"/>
      <c r="J1" s="298"/>
      <c r="K1" s="298"/>
      <c r="L1" s="298"/>
    </row>
    <row r="2" spans="1:24">
      <c r="A2" s="3"/>
      <c r="B2" s="3"/>
      <c r="C2" s="3"/>
      <c r="D2" s="3"/>
      <c r="E2" s="3"/>
      <c r="F2" s="3"/>
      <c r="G2" s="354" t="s">
        <v>0</v>
      </c>
      <c r="H2" s="354"/>
      <c r="I2" s="354"/>
      <c r="J2" s="354"/>
      <c r="K2" s="354"/>
      <c r="L2" s="354"/>
    </row>
    <row r="3" spans="1:24" ht="20.100000000000001" customHeight="1">
      <c r="A3" s="268" t="s">
        <v>1</v>
      </c>
      <c r="B3" s="268"/>
      <c r="C3" s="268"/>
      <c r="D3" s="268"/>
      <c r="E3" s="268"/>
      <c r="F3" s="268"/>
      <c r="G3" s="268"/>
      <c r="H3" s="268"/>
      <c r="I3" s="268"/>
      <c r="J3" s="268"/>
      <c r="K3" s="268"/>
      <c r="L3" s="268"/>
      <c r="M3" s="268"/>
      <c r="N3" s="268"/>
      <c r="O3" s="268"/>
      <c r="P3" s="268"/>
      <c r="Q3" s="268"/>
      <c r="R3" s="268"/>
      <c r="S3" s="268"/>
      <c r="T3" s="268"/>
      <c r="U3" s="268"/>
      <c r="V3" s="268"/>
      <c r="W3" s="268"/>
      <c r="X3" s="268"/>
    </row>
    <row r="4" spans="1:24" ht="8.1" customHeight="1" thickBot="1">
      <c r="A4" s="7"/>
      <c r="B4" s="7"/>
      <c r="C4" s="7"/>
      <c r="D4" s="7"/>
      <c r="E4" s="7"/>
      <c r="F4" s="7"/>
      <c r="G4" s="7"/>
      <c r="H4" s="7"/>
      <c r="I4" s="7"/>
      <c r="J4" s="7"/>
      <c r="K4" s="7"/>
      <c r="L4" s="7"/>
    </row>
    <row r="5" spans="1:24" ht="24" customHeight="1" thickBot="1">
      <c r="A5" s="324" t="s">
        <v>2</v>
      </c>
      <c r="B5" s="325"/>
      <c r="C5" s="325"/>
      <c r="D5" s="8">
        <v>10</v>
      </c>
      <c r="E5" s="16" t="s">
        <v>3</v>
      </c>
      <c r="F5" s="375"/>
      <c r="G5" s="376"/>
      <c r="H5" s="376"/>
      <c r="I5" s="376"/>
      <c r="J5" s="376"/>
      <c r="K5" s="376"/>
      <c r="L5" s="377"/>
      <c r="M5" s="9"/>
    </row>
    <row r="6" spans="1:24" ht="8.1" customHeight="1" thickBot="1">
      <c r="A6" s="7"/>
      <c r="B6" s="7"/>
      <c r="C6" s="7"/>
      <c r="D6" s="7"/>
      <c r="E6" s="7"/>
      <c r="F6" s="7"/>
      <c r="G6" s="58"/>
      <c r="H6" s="58"/>
      <c r="I6" s="7"/>
      <c r="J6" s="7"/>
      <c r="K6" s="7"/>
      <c r="L6" s="7"/>
    </row>
    <row r="7" spans="1:24" ht="24" customHeight="1">
      <c r="A7" s="324" t="s">
        <v>4</v>
      </c>
      <c r="B7" s="325"/>
      <c r="C7" s="325"/>
      <c r="D7" s="309"/>
      <c r="E7" s="273" t="s">
        <v>5</v>
      </c>
      <c r="F7" s="274"/>
      <c r="G7" s="289"/>
      <c r="H7" s="290"/>
      <c r="I7" s="290"/>
      <c r="J7" s="290"/>
      <c r="K7" s="290"/>
      <c r="L7" s="291"/>
      <c r="N7" s="2" t="s">
        <v>6</v>
      </c>
      <c r="O7" s="2" t="s">
        <v>7</v>
      </c>
      <c r="P7" s="2" t="s">
        <v>8</v>
      </c>
      <c r="Q7" s="2" t="s">
        <v>9</v>
      </c>
    </row>
    <row r="8" spans="1:24" ht="24" customHeight="1">
      <c r="A8" s="292" t="s">
        <v>10</v>
      </c>
      <c r="B8" s="293"/>
      <c r="C8" s="294"/>
      <c r="D8" s="161" t="s">
        <v>11</v>
      </c>
      <c r="E8" s="282" t="s">
        <v>230</v>
      </c>
      <c r="F8" s="274"/>
      <c r="G8" s="283"/>
      <c r="H8" s="284"/>
      <c r="I8" s="284"/>
      <c r="J8" s="284"/>
      <c r="K8" s="284"/>
      <c r="L8" s="285"/>
      <c r="U8" s="5"/>
      <c r="V8" s="5"/>
      <c r="W8" s="5"/>
      <c r="X8" s="5"/>
    </row>
    <row r="9" spans="1:24" ht="24" customHeight="1">
      <c r="A9" s="295"/>
      <c r="B9" s="296"/>
      <c r="C9" s="297"/>
      <c r="D9" s="161" t="s">
        <v>175</v>
      </c>
      <c r="E9" s="282" t="s">
        <v>176</v>
      </c>
      <c r="F9" s="280"/>
      <c r="G9" s="286"/>
      <c r="H9" s="287"/>
      <c r="I9" s="287"/>
      <c r="J9" s="287"/>
      <c r="K9" s="287"/>
      <c r="L9" s="288"/>
      <c r="N9" s="2" t="s">
        <v>171</v>
      </c>
      <c r="O9" s="2" t="s">
        <v>172</v>
      </c>
      <c r="P9" s="2" t="s">
        <v>173</v>
      </c>
      <c r="Q9" s="2" t="s">
        <v>174</v>
      </c>
      <c r="R9" s="2" t="s">
        <v>21</v>
      </c>
      <c r="U9" s="5"/>
      <c r="V9" s="5"/>
      <c r="W9" s="5"/>
      <c r="X9" s="5"/>
    </row>
    <row r="10" spans="1:24" ht="24" customHeight="1">
      <c r="A10" s="295"/>
      <c r="B10" s="296"/>
      <c r="C10" s="297"/>
      <c r="D10" s="161" t="s">
        <v>12</v>
      </c>
      <c r="E10" s="282" t="s">
        <v>13</v>
      </c>
      <c r="F10" s="280"/>
      <c r="G10" s="286"/>
      <c r="H10" s="287"/>
      <c r="I10" s="287"/>
      <c r="J10" s="287"/>
      <c r="K10" s="287"/>
      <c r="L10" s="288"/>
      <c r="U10" s="5"/>
      <c r="V10" s="5"/>
      <c r="W10" s="5"/>
      <c r="X10" s="5"/>
    </row>
    <row r="11" spans="1:24" ht="24" customHeight="1">
      <c r="A11" s="295"/>
      <c r="B11" s="296"/>
      <c r="C11" s="297"/>
      <c r="D11" s="161" t="s">
        <v>14</v>
      </c>
      <c r="E11" s="273" t="s">
        <v>15</v>
      </c>
      <c r="F11" s="274"/>
      <c r="G11" s="367"/>
      <c r="H11" s="368"/>
      <c r="I11" s="358" t="s">
        <v>16</v>
      </c>
      <c r="J11" s="359"/>
      <c r="K11" s="359"/>
      <c r="L11" s="360"/>
      <c r="U11" s="5"/>
      <c r="V11" s="5"/>
      <c r="W11" s="5"/>
      <c r="X11" s="5"/>
    </row>
    <row r="12" spans="1:24" ht="20.100000000000001" customHeight="1">
      <c r="A12" s="295"/>
      <c r="B12" s="296"/>
      <c r="C12" s="297"/>
      <c r="D12" s="326" t="s">
        <v>17</v>
      </c>
      <c r="E12" s="269" t="s">
        <v>18</v>
      </c>
      <c r="F12" s="270"/>
      <c r="G12" s="361"/>
      <c r="H12" s="362"/>
      <c r="I12" s="362"/>
      <c r="J12" s="362"/>
      <c r="K12" s="362"/>
      <c r="L12" s="363"/>
      <c r="N12" s="2" t="s">
        <v>19</v>
      </c>
      <c r="O12" s="2" t="s">
        <v>20</v>
      </c>
      <c r="P12" s="2" t="s">
        <v>21</v>
      </c>
    </row>
    <row r="13" spans="1:24" ht="20.100000000000001" customHeight="1">
      <c r="A13" s="295"/>
      <c r="B13" s="296"/>
      <c r="C13" s="297"/>
      <c r="D13" s="317"/>
      <c r="E13" s="271" t="str">
        <f>"（"&amp;IF($G12=$N12,"土地の所有者",IF($G12=$O12,"土地の所有者",IF($G12="","土地の所有者、その他の内容","その他の内容")))&amp;"）"</f>
        <v>（土地の所有者、その他の内容）</v>
      </c>
      <c r="F13" s="272"/>
      <c r="G13" s="303"/>
      <c r="H13" s="304"/>
      <c r="I13" s="304"/>
      <c r="J13" s="304"/>
      <c r="K13" s="304"/>
      <c r="L13" s="305"/>
    </row>
    <row r="14" spans="1:24" ht="20.100000000000001" customHeight="1">
      <c r="A14" s="295"/>
      <c r="B14" s="296"/>
      <c r="C14" s="297"/>
      <c r="D14" s="317" t="s">
        <v>22</v>
      </c>
      <c r="E14" s="269" t="str">
        <f>IF($G12=$N12,"[取得済み,取得予定]",IF($G12=$O12,"[借地契約済み,借地契約予定]","[取得済み,取得予定,借地契約済み,借地契約予定]"))&amp;"　から選択"</f>
        <v>[取得済み,取得予定,借地契約済み,借地契約予定]　から選択</v>
      </c>
      <c r="F14" s="270"/>
      <c r="G14" s="314"/>
      <c r="H14" s="315"/>
      <c r="I14" s="315"/>
      <c r="J14" s="315"/>
      <c r="K14" s="315"/>
      <c r="L14" s="316"/>
      <c r="N14" s="2" t="str">
        <f>IF($G12=$N12,"取得済み",IF($G12=$O12,"借地契約済み",""))</f>
        <v/>
      </c>
      <c r="O14" s="2" t="str">
        <f>IF($G12=$N12,"取得予定",IF($G12=$O12,"借地契約予定",""))</f>
        <v/>
      </c>
    </row>
    <row r="15" spans="1:24" ht="20.100000000000001" customHeight="1">
      <c r="A15" s="295"/>
      <c r="B15" s="296"/>
      <c r="C15" s="297"/>
      <c r="D15" s="317"/>
      <c r="E15" s="271"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72"/>
      <c r="G15" s="369"/>
      <c r="H15" s="340"/>
      <c r="I15" s="17" t="s">
        <v>23</v>
      </c>
      <c r="J15" s="339"/>
      <c r="K15" s="340"/>
      <c r="L15" s="18" t="s">
        <v>24</v>
      </c>
    </row>
    <row r="16" spans="1:24" ht="36" customHeight="1">
      <c r="A16" s="295"/>
      <c r="B16" s="296"/>
      <c r="C16" s="297"/>
      <c r="D16" s="107" t="s">
        <v>195</v>
      </c>
      <c r="E16" s="280" t="s">
        <v>180</v>
      </c>
      <c r="F16" s="281"/>
      <c r="G16" s="277"/>
      <c r="H16" s="278"/>
      <c r="I16" s="278"/>
      <c r="J16" s="278"/>
      <c r="K16" s="278"/>
      <c r="L16" s="279"/>
      <c r="N16" s="2" t="s">
        <v>25</v>
      </c>
      <c r="O16" s="2" t="s">
        <v>177</v>
      </c>
      <c r="P16" s="2" t="s">
        <v>178</v>
      </c>
      <c r="Q16" s="2" t="s">
        <v>179</v>
      </c>
    </row>
    <row r="17" spans="1:29" ht="36" customHeight="1">
      <c r="A17" s="295"/>
      <c r="B17" s="296"/>
      <c r="C17" s="297"/>
      <c r="D17" s="107" t="s">
        <v>196</v>
      </c>
      <c r="E17" s="280" t="s">
        <v>180</v>
      </c>
      <c r="F17" s="281"/>
      <c r="G17" s="277"/>
      <c r="H17" s="278"/>
      <c r="I17" s="278"/>
      <c r="J17" s="278"/>
      <c r="K17" s="278"/>
      <c r="L17" s="279"/>
      <c r="N17" s="2" t="s">
        <v>25</v>
      </c>
      <c r="O17" s="2" t="s">
        <v>177</v>
      </c>
      <c r="P17" s="2" t="s">
        <v>178</v>
      </c>
      <c r="Q17" s="2" t="s">
        <v>179</v>
      </c>
    </row>
    <row r="18" spans="1:29" ht="36" customHeight="1">
      <c r="A18" s="295"/>
      <c r="B18" s="296"/>
      <c r="C18" s="297"/>
      <c r="D18" s="107" t="s">
        <v>197</v>
      </c>
      <c r="E18" s="280" t="s">
        <v>180</v>
      </c>
      <c r="F18" s="281"/>
      <c r="G18" s="277"/>
      <c r="H18" s="278"/>
      <c r="I18" s="278"/>
      <c r="J18" s="278"/>
      <c r="K18" s="278"/>
      <c r="L18" s="279"/>
      <c r="N18" s="2" t="s">
        <v>25</v>
      </c>
      <c r="O18" s="2" t="s">
        <v>177</v>
      </c>
      <c r="P18" s="2" t="s">
        <v>178</v>
      </c>
      <c r="Q18" s="2" t="s">
        <v>179</v>
      </c>
    </row>
    <row r="19" spans="1:29" ht="36" customHeight="1">
      <c r="A19" s="295"/>
      <c r="B19" s="296"/>
      <c r="C19" s="297"/>
      <c r="D19" s="107" t="s">
        <v>199</v>
      </c>
      <c r="E19" s="280" t="s">
        <v>180</v>
      </c>
      <c r="F19" s="281"/>
      <c r="G19" s="277"/>
      <c r="H19" s="278"/>
      <c r="I19" s="278"/>
      <c r="J19" s="278"/>
      <c r="K19" s="278"/>
      <c r="L19" s="279"/>
      <c r="N19" s="2" t="s">
        <v>25</v>
      </c>
      <c r="O19" s="2" t="s">
        <v>177</v>
      </c>
      <c r="P19" s="2" t="s">
        <v>178</v>
      </c>
      <c r="Q19" s="2" t="s">
        <v>179</v>
      </c>
    </row>
    <row r="20" spans="1:29" ht="36" customHeight="1">
      <c r="A20" s="295"/>
      <c r="B20" s="296"/>
      <c r="C20" s="297"/>
      <c r="D20" s="107" t="s">
        <v>198</v>
      </c>
      <c r="E20" s="280" t="s">
        <v>180</v>
      </c>
      <c r="F20" s="281"/>
      <c r="G20" s="277"/>
      <c r="H20" s="278"/>
      <c r="I20" s="278"/>
      <c r="J20" s="278"/>
      <c r="K20" s="278"/>
      <c r="L20" s="279"/>
      <c r="N20" s="2" t="s">
        <v>25</v>
      </c>
      <c r="O20" s="2" t="s">
        <v>177</v>
      </c>
      <c r="P20" s="2" t="s">
        <v>178</v>
      </c>
      <c r="Q20" s="2" t="s">
        <v>179</v>
      </c>
    </row>
    <row r="21" spans="1:29" ht="36" customHeight="1">
      <c r="A21" s="295"/>
      <c r="B21" s="296"/>
      <c r="C21" s="297"/>
      <c r="D21" s="107" t="s">
        <v>200</v>
      </c>
      <c r="E21" s="280" t="s">
        <v>180</v>
      </c>
      <c r="F21" s="281"/>
      <c r="G21" s="277"/>
      <c r="H21" s="278"/>
      <c r="I21" s="278"/>
      <c r="J21" s="278"/>
      <c r="K21" s="278"/>
      <c r="L21" s="279"/>
      <c r="N21" s="2" t="s">
        <v>25</v>
      </c>
      <c r="O21" s="2" t="s">
        <v>177</v>
      </c>
      <c r="P21" s="2" t="s">
        <v>178</v>
      </c>
      <c r="Q21" s="2" t="s">
        <v>179</v>
      </c>
    </row>
    <row r="22" spans="1:29" ht="72" customHeight="1">
      <c r="A22" s="295"/>
      <c r="B22" s="296"/>
      <c r="C22" s="297"/>
      <c r="D22" s="107" t="s">
        <v>201</v>
      </c>
      <c r="E22" s="280" t="s">
        <v>180</v>
      </c>
      <c r="F22" s="281"/>
      <c r="G22" s="277"/>
      <c r="H22" s="278"/>
      <c r="I22" s="278"/>
      <c r="J22" s="278"/>
      <c r="K22" s="278"/>
      <c r="L22" s="279"/>
      <c r="N22" s="2" t="s">
        <v>25</v>
      </c>
      <c r="O22" s="2" t="s">
        <v>177</v>
      </c>
      <c r="P22" s="2" t="s">
        <v>178</v>
      </c>
      <c r="Q22" s="2" t="s">
        <v>179</v>
      </c>
    </row>
    <row r="23" spans="1:29" ht="20.100000000000001" customHeight="1">
      <c r="A23" s="292" t="s">
        <v>26</v>
      </c>
      <c r="B23" s="293"/>
      <c r="C23" s="294"/>
      <c r="D23" s="161" t="s">
        <v>27</v>
      </c>
      <c r="E23" s="273" t="s">
        <v>28</v>
      </c>
      <c r="F23" s="274"/>
      <c r="G23" s="59" t="s">
        <v>29</v>
      </c>
      <c r="H23" s="45"/>
      <c r="I23" s="52" t="s">
        <v>30</v>
      </c>
      <c r="J23" s="53" t="s">
        <v>31</v>
      </c>
      <c r="K23" s="54"/>
      <c r="L23" s="55" t="s">
        <v>30</v>
      </c>
    </row>
    <row r="24" spans="1:29" ht="20.100000000000001" customHeight="1">
      <c r="A24" s="295"/>
      <c r="B24" s="296"/>
      <c r="C24" s="297"/>
      <c r="D24" s="161" t="s">
        <v>32</v>
      </c>
      <c r="E24" s="273" t="s">
        <v>33</v>
      </c>
      <c r="F24" s="274"/>
      <c r="G24" s="367"/>
      <c r="H24" s="368"/>
      <c r="I24" s="364" t="s">
        <v>16</v>
      </c>
      <c r="J24" s="365"/>
      <c r="K24" s="365"/>
      <c r="L24" s="366"/>
      <c r="U24" s="5"/>
      <c r="V24" s="5"/>
      <c r="W24" s="5"/>
      <c r="X24" s="5"/>
    </row>
    <row r="25" spans="1:29" ht="20.100000000000001" customHeight="1">
      <c r="A25" s="295"/>
      <c r="B25" s="296"/>
      <c r="C25" s="297"/>
      <c r="D25" s="161" t="str">
        <f>"着工"&amp;IF($G$7&lt;&gt;$N$7,"","（予定）")&amp;"年月"&amp;IF(OR($G$7=$O$7,$G$7=$P$7),"（当初）","")</f>
        <v>着工年月</v>
      </c>
      <c r="E25" s="341" t="s">
        <v>34</v>
      </c>
      <c r="F25" s="274"/>
      <c r="G25" s="306"/>
      <c r="H25" s="307"/>
      <c r="I25" s="50" t="s">
        <v>23</v>
      </c>
      <c r="J25" s="275"/>
      <c r="K25" s="276"/>
      <c r="L25" s="20" t="s">
        <v>24</v>
      </c>
      <c r="U25" s="5"/>
      <c r="V25" s="5"/>
      <c r="W25" s="5"/>
      <c r="X25" s="5"/>
    </row>
    <row r="26" spans="1:29" ht="20.100000000000001" customHeight="1">
      <c r="A26" s="295"/>
      <c r="B26" s="296"/>
      <c r="C26" s="297"/>
      <c r="D26" s="161" t="str">
        <f>"竣工"&amp;IF($G$7&lt;&gt;$N$7,"","（予定）")&amp;"年月"&amp;IF(OR($G$7=$O$7,$G$7=$P$7),"（当初）","")</f>
        <v>竣工年月</v>
      </c>
      <c r="E26" s="271" t="s">
        <v>34</v>
      </c>
      <c r="F26" s="272"/>
      <c r="G26" s="342"/>
      <c r="H26" s="343"/>
      <c r="I26" s="19" t="s">
        <v>23</v>
      </c>
      <c r="J26" s="350"/>
      <c r="K26" s="351"/>
      <c r="L26" s="51" t="s">
        <v>24</v>
      </c>
      <c r="U26" s="5"/>
      <c r="V26" s="5"/>
      <c r="W26" s="5"/>
      <c r="X26" s="5"/>
    </row>
    <row r="27" spans="1:29" ht="20.100000000000001" customHeight="1">
      <c r="A27" s="295"/>
      <c r="B27" s="296"/>
      <c r="C27" s="297"/>
      <c r="D27" s="317" t="s">
        <v>35</v>
      </c>
      <c r="E27" s="269" t="s">
        <v>36</v>
      </c>
      <c r="F27" s="270"/>
      <c r="G27" s="361"/>
      <c r="H27" s="362"/>
      <c r="I27" s="362"/>
      <c r="J27" s="362"/>
      <c r="K27" s="362"/>
      <c r="L27" s="363"/>
      <c r="N27" s="2" t="s">
        <v>37</v>
      </c>
      <c r="O27" s="2" t="s">
        <v>38</v>
      </c>
      <c r="P27" s="2" t="s">
        <v>39</v>
      </c>
      <c r="Q27" s="2" t="s">
        <v>40</v>
      </c>
    </row>
    <row r="28" spans="1:29" ht="20.100000000000001" customHeight="1">
      <c r="A28" s="295"/>
      <c r="B28" s="296"/>
      <c r="C28" s="297"/>
      <c r="D28" s="317"/>
      <c r="E28" s="271" t="s">
        <v>41</v>
      </c>
      <c r="F28" s="272"/>
      <c r="G28" s="283"/>
      <c r="H28" s="284"/>
      <c r="I28" s="284"/>
      <c r="J28" s="284"/>
      <c r="K28" s="284"/>
      <c r="L28" s="285"/>
    </row>
    <row r="29" spans="1:29" ht="32.1" customHeight="1">
      <c r="A29" s="295"/>
      <c r="B29" s="296"/>
      <c r="C29" s="297"/>
      <c r="D29" s="10" t="s">
        <v>42</v>
      </c>
      <c r="E29" s="282" t="s">
        <v>203</v>
      </c>
      <c r="F29" s="280"/>
      <c r="G29" s="347"/>
      <c r="H29" s="348"/>
      <c r="I29" s="348"/>
      <c r="J29" s="348"/>
      <c r="K29" s="348"/>
      <c r="L29" s="349"/>
      <c r="N29" s="2" t="s">
        <v>43</v>
      </c>
      <c r="O29" s="2" t="s">
        <v>44</v>
      </c>
      <c r="P29" s="2" t="s">
        <v>204</v>
      </c>
      <c r="U29" s="1"/>
      <c r="V29" s="1"/>
      <c r="W29" s="1"/>
      <c r="X29" s="1"/>
      <c r="Y29" s="1"/>
      <c r="Z29" s="1"/>
      <c r="AA29" s="1"/>
      <c r="AB29" s="1"/>
      <c r="AC29" s="1"/>
    </row>
    <row r="30" spans="1:29" ht="20.100000000000001" customHeight="1">
      <c r="A30" s="295"/>
      <c r="B30" s="296"/>
      <c r="C30" s="297"/>
      <c r="D30" s="329" t="s">
        <v>45</v>
      </c>
      <c r="E30" s="327" t="s">
        <v>46</v>
      </c>
      <c r="F30" s="328"/>
      <c r="G30" s="344"/>
      <c r="H30" s="345"/>
      <c r="I30" s="345"/>
      <c r="J30" s="345"/>
      <c r="K30" s="345"/>
      <c r="L30" s="346"/>
      <c r="N30" s="2" t="s">
        <v>47</v>
      </c>
      <c r="O30" s="2" t="s">
        <v>48</v>
      </c>
      <c r="U30" s="1"/>
      <c r="V30" s="1"/>
      <c r="W30" s="1"/>
      <c r="X30" s="1"/>
      <c r="Y30" s="1"/>
      <c r="Z30" s="1"/>
      <c r="AA30" s="1"/>
      <c r="AB30" s="1"/>
      <c r="AC30" s="1"/>
    </row>
    <row r="31" spans="1:29" ht="20.100000000000001" customHeight="1">
      <c r="A31" s="295"/>
      <c r="B31" s="296"/>
      <c r="C31" s="297"/>
      <c r="D31" s="330"/>
      <c r="E31" s="331" t="s">
        <v>49</v>
      </c>
      <c r="F31" s="332"/>
      <c r="G31" s="303"/>
      <c r="H31" s="304"/>
      <c r="I31" s="304"/>
      <c r="J31" s="304"/>
      <c r="K31" s="304"/>
      <c r="L31" s="305"/>
      <c r="U31" s="1"/>
      <c r="V31" s="1"/>
      <c r="W31" s="1"/>
      <c r="X31" s="1"/>
      <c r="Y31" s="1"/>
      <c r="Z31" s="1"/>
      <c r="AA31" s="1"/>
      <c r="AB31" s="1"/>
      <c r="AC31" s="1"/>
    </row>
    <row r="32" spans="1:29" ht="20.100000000000001" customHeight="1">
      <c r="A32" s="295"/>
      <c r="B32" s="296"/>
      <c r="C32" s="297"/>
      <c r="D32" s="326" t="s">
        <v>17</v>
      </c>
      <c r="E32" s="269" t="s">
        <v>50</v>
      </c>
      <c r="F32" s="270"/>
      <c r="G32" s="314"/>
      <c r="H32" s="315"/>
      <c r="I32" s="315"/>
      <c r="J32" s="315"/>
      <c r="K32" s="315"/>
      <c r="L32" s="316"/>
      <c r="N32" s="2" t="s">
        <v>51</v>
      </c>
      <c r="O32" s="2" t="s">
        <v>52</v>
      </c>
      <c r="P32" s="60" t="s">
        <v>40</v>
      </c>
      <c r="U32" s="1"/>
      <c r="V32" s="1"/>
      <c r="W32" s="1"/>
      <c r="X32" s="1"/>
      <c r="Y32" s="1"/>
      <c r="Z32" s="1"/>
      <c r="AA32" s="1"/>
      <c r="AB32" s="1"/>
      <c r="AC32" s="1"/>
    </row>
    <row r="33" spans="1:24" ht="20.100000000000001" customHeight="1">
      <c r="A33" s="295"/>
      <c r="B33" s="296"/>
      <c r="C33" s="297"/>
      <c r="D33" s="317"/>
      <c r="E33" s="271" t="str">
        <f>"（"&amp;IF($G32=$N32,"建物の所有者",IF($G32=$O32,"建物の所有者",IF($G32="","建物の所有者、その他の内容","その他の内容")))&amp;"）"</f>
        <v>（建物の所有者、その他の内容）</v>
      </c>
      <c r="F33" s="272"/>
      <c r="G33" s="303"/>
      <c r="H33" s="304"/>
      <c r="I33" s="304"/>
      <c r="J33" s="304"/>
      <c r="K33" s="304"/>
      <c r="L33" s="305"/>
    </row>
    <row r="34" spans="1:24" ht="20.100000000000001" customHeight="1">
      <c r="A34" s="295"/>
      <c r="B34" s="296"/>
      <c r="C34" s="297"/>
      <c r="D34" s="317" t="s">
        <v>22</v>
      </c>
      <c r="E34" s="269" t="str">
        <f>IF($G32=$N32,"[取得済み,取得予定]",IF($G32=$O32,"[賃貸借契約済み,賃貸借契約予定]","[取得済み,取得予定,賃貸借契約済み,賃貸借契約予定]"))&amp;"　から選択"</f>
        <v>[取得済み,取得予定,賃貸借契約済み,賃貸借契約予定]　から選択</v>
      </c>
      <c r="F34" s="270"/>
      <c r="G34" s="314"/>
      <c r="H34" s="315"/>
      <c r="I34" s="315"/>
      <c r="J34" s="315"/>
      <c r="K34" s="315"/>
      <c r="L34" s="316"/>
      <c r="N34" s="2" t="str">
        <f>IF($G32=$N32,"取得済み",IF($G32=$O32,"賃貸借契約済み",""))</f>
        <v/>
      </c>
      <c r="O34" s="2" t="str">
        <f>IF($G32=$N32,"取得予定",IF($G32=$O32,"賃貸借契約予定",""))</f>
        <v/>
      </c>
    </row>
    <row r="35" spans="1:24" ht="20.100000000000001" customHeight="1">
      <c r="A35" s="295"/>
      <c r="B35" s="296"/>
      <c r="C35" s="297"/>
      <c r="D35" s="317"/>
      <c r="E35" s="271"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72"/>
      <c r="G35" s="370"/>
      <c r="H35" s="371"/>
      <c r="I35" s="56" t="s">
        <v>23</v>
      </c>
      <c r="J35" s="337"/>
      <c r="K35" s="338"/>
      <c r="L35" s="57" t="s">
        <v>24</v>
      </c>
    </row>
    <row r="36" spans="1:24" ht="20.100000000000001" customHeight="1">
      <c r="A36" s="11"/>
      <c r="B36" s="333" t="s">
        <v>53</v>
      </c>
      <c r="C36" s="294"/>
      <c r="D36" s="161" t="s">
        <v>54</v>
      </c>
      <c r="E36" s="273" t="s">
        <v>55</v>
      </c>
      <c r="F36" s="274"/>
      <c r="G36" s="334"/>
      <c r="H36" s="335"/>
      <c r="I36" s="335"/>
      <c r="J36" s="335"/>
      <c r="K36" s="335"/>
      <c r="L36" s="336"/>
      <c r="N36" s="2" t="s">
        <v>56</v>
      </c>
      <c r="O36" s="2" t="s">
        <v>57</v>
      </c>
      <c r="U36" s="5"/>
      <c r="V36" s="5"/>
      <c r="W36" s="5"/>
      <c r="X36" s="5"/>
    </row>
    <row r="37" spans="1:24" ht="20.100000000000001" customHeight="1">
      <c r="A37" s="11"/>
      <c r="B37" s="295"/>
      <c r="C37" s="297"/>
      <c r="D37" s="161" t="s">
        <v>58</v>
      </c>
      <c r="E37" s="273" t="s">
        <v>59</v>
      </c>
      <c r="F37" s="274"/>
      <c r="G37" s="334"/>
      <c r="H37" s="335"/>
      <c r="I37" s="335"/>
      <c r="J37" s="335"/>
      <c r="K37" s="335"/>
      <c r="L37" s="336"/>
      <c r="N37" s="15" t="s">
        <v>60</v>
      </c>
      <c r="O37" s="15" t="s">
        <v>61</v>
      </c>
      <c r="P37" s="2" t="s">
        <v>62</v>
      </c>
      <c r="U37" s="5"/>
      <c r="V37" s="5"/>
      <c r="W37" s="5"/>
      <c r="X37" s="5"/>
    </row>
    <row r="38" spans="1:24" ht="28.15" customHeight="1">
      <c r="A38" s="11"/>
      <c r="B38" s="11"/>
      <c r="C38" s="321" t="s">
        <v>63</v>
      </c>
      <c r="D38" s="161" t="s">
        <v>64</v>
      </c>
      <c r="E38" s="273" t="s">
        <v>65</v>
      </c>
      <c r="F38" s="274"/>
      <c r="G38" s="342"/>
      <c r="H38" s="343"/>
      <c r="I38" s="372" t="s">
        <v>66</v>
      </c>
      <c r="J38" s="373"/>
      <c r="K38" s="373"/>
      <c r="L38" s="374"/>
    </row>
    <row r="39" spans="1:24" ht="20.100000000000001" customHeight="1">
      <c r="A39" s="11"/>
      <c r="B39" s="11"/>
      <c r="C39" s="322"/>
      <c r="D39" s="309" t="s">
        <v>67</v>
      </c>
      <c r="E39" s="269" t="s">
        <v>68</v>
      </c>
      <c r="F39" s="270"/>
      <c r="G39" s="314"/>
      <c r="H39" s="315"/>
      <c r="I39" s="315"/>
      <c r="J39" s="315"/>
      <c r="K39" s="315"/>
      <c r="L39" s="316"/>
      <c r="N39" s="2" t="s">
        <v>69</v>
      </c>
      <c r="O39" s="2" t="s">
        <v>70</v>
      </c>
      <c r="P39" s="2" t="s">
        <v>21</v>
      </c>
    </row>
    <row r="40" spans="1:24" ht="20.100000000000001" customHeight="1">
      <c r="A40" s="11"/>
      <c r="B40" s="11"/>
      <c r="C40" s="322"/>
      <c r="D40" s="309"/>
      <c r="E40" s="271" t="s">
        <v>41</v>
      </c>
      <c r="F40" s="272"/>
      <c r="G40" s="303"/>
      <c r="H40" s="304"/>
      <c r="I40" s="304"/>
      <c r="J40" s="304"/>
      <c r="K40" s="304"/>
      <c r="L40" s="305"/>
    </row>
    <row r="41" spans="1:24" ht="20.100000000000001" customHeight="1">
      <c r="A41" s="11"/>
      <c r="B41" s="11"/>
      <c r="C41" s="322"/>
      <c r="D41" s="309" t="s">
        <v>71</v>
      </c>
      <c r="E41" s="269" t="s">
        <v>72</v>
      </c>
      <c r="F41" s="270"/>
      <c r="G41" s="314"/>
      <c r="H41" s="315"/>
      <c r="I41" s="315"/>
      <c r="J41" s="315"/>
      <c r="K41" s="315"/>
      <c r="L41" s="316"/>
      <c r="N41" s="2" t="s">
        <v>73</v>
      </c>
      <c r="O41" s="2" t="s">
        <v>74</v>
      </c>
      <c r="P41" s="2" t="s">
        <v>21</v>
      </c>
    </row>
    <row r="42" spans="1:24" ht="20.100000000000001" customHeight="1">
      <c r="A42" s="11"/>
      <c r="B42" s="11"/>
      <c r="C42" s="322"/>
      <c r="D42" s="309"/>
      <c r="E42" s="271" t="s">
        <v>41</v>
      </c>
      <c r="F42" s="272"/>
      <c r="G42" s="303"/>
      <c r="H42" s="304"/>
      <c r="I42" s="304"/>
      <c r="J42" s="304"/>
      <c r="K42" s="304"/>
      <c r="L42" s="305"/>
    </row>
    <row r="43" spans="1:24" ht="20.100000000000001" customHeight="1">
      <c r="A43" s="11"/>
      <c r="B43" s="11"/>
      <c r="C43" s="322"/>
      <c r="D43" s="321" t="s">
        <v>75</v>
      </c>
      <c r="E43" s="106" t="s">
        <v>76</v>
      </c>
      <c r="F43" s="106" t="s">
        <v>77</v>
      </c>
      <c r="G43" s="352"/>
      <c r="H43" s="353"/>
      <c r="I43" s="353"/>
      <c r="J43" s="353"/>
      <c r="K43" s="353"/>
      <c r="L43" s="110" t="s">
        <v>16</v>
      </c>
    </row>
    <row r="44" spans="1:24" ht="20.100000000000001" customHeight="1">
      <c r="A44" s="11"/>
      <c r="B44" s="11"/>
      <c r="C44" s="322"/>
      <c r="D44" s="323"/>
      <c r="E44" s="106" t="s">
        <v>78</v>
      </c>
      <c r="F44" s="106" t="s">
        <v>79</v>
      </c>
      <c r="G44" s="352"/>
      <c r="H44" s="353"/>
      <c r="I44" s="353"/>
      <c r="J44" s="353"/>
      <c r="K44" s="353"/>
      <c r="L44" s="110" t="s">
        <v>16</v>
      </c>
    </row>
    <row r="45" spans="1:24" ht="42" customHeight="1">
      <c r="A45" s="11"/>
      <c r="B45" s="11"/>
      <c r="C45" s="323"/>
      <c r="D45" s="107" t="s">
        <v>202</v>
      </c>
      <c r="E45" s="274" t="s">
        <v>80</v>
      </c>
      <c r="F45" s="281"/>
      <c r="G45" s="318"/>
      <c r="H45" s="319"/>
      <c r="I45" s="319"/>
      <c r="J45" s="319"/>
      <c r="K45" s="319"/>
      <c r="L45" s="320"/>
    </row>
    <row r="46" spans="1:24" ht="28.15" customHeight="1">
      <c r="A46" s="11"/>
      <c r="B46" s="12"/>
      <c r="C46" s="317" t="s">
        <v>81</v>
      </c>
      <c r="D46" s="161" t="s">
        <v>82</v>
      </c>
      <c r="E46" s="273" t="s">
        <v>83</v>
      </c>
      <c r="F46" s="274"/>
      <c r="G46" s="306"/>
      <c r="H46" s="307"/>
      <c r="I46" s="355" t="s">
        <v>84</v>
      </c>
      <c r="J46" s="356"/>
      <c r="K46" s="356"/>
      <c r="L46" s="357"/>
    </row>
    <row r="47" spans="1:24" ht="72" customHeight="1">
      <c r="A47" s="12"/>
      <c r="B47" s="14"/>
      <c r="C47" s="317"/>
      <c r="D47" s="161" t="s">
        <v>85</v>
      </c>
      <c r="E47" s="282" t="s">
        <v>86</v>
      </c>
      <c r="F47" s="280"/>
      <c r="G47" s="300"/>
      <c r="H47" s="301"/>
      <c r="I47" s="301"/>
      <c r="J47" s="301"/>
      <c r="K47" s="301"/>
      <c r="L47" s="302"/>
    </row>
    <row r="48" spans="1:24" ht="72" customHeight="1" thickBot="1">
      <c r="A48" s="13"/>
      <c r="B48" s="308" t="s">
        <v>87</v>
      </c>
      <c r="C48" s="309"/>
      <c r="D48" s="162" t="s">
        <v>58</v>
      </c>
      <c r="E48" s="280" t="s">
        <v>88</v>
      </c>
      <c r="F48" s="310"/>
      <c r="G48" s="311"/>
      <c r="H48" s="312"/>
      <c r="I48" s="312"/>
      <c r="J48" s="312"/>
      <c r="K48" s="312"/>
      <c r="L48" s="313"/>
    </row>
    <row r="49" spans="1:12" ht="20.100000000000001" customHeight="1">
      <c r="A49" s="3"/>
      <c r="B49" s="3"/>
      <c r="C49" s="299" t="s">
        <v>89</v>
      </c>
      <c r="D49" s="299"/>
      <c r="E49" s="299"/>
      <c r="F49" s="299"/>
      <c r="G49" s="299"/>
      <c r="H49" s="299"/>
      <c r="I49" s="299"/>
      <c r="J49" s="299"/>
      <c r="K49" s="299"/>
      <c r="L49" s="299"/>
    </row>
    <row r="50" spans="1:12" ht="20.100000000000001" customHeight="1">
      <c r="A50" s="3"/>
      <c r="B50" s="3"/>
      <c r="C50" s="299"/>
      <c r="D50" s="299"/>
      <c r="E50" s="299"/>
      <c r="F50" s="299"/>
      <c r="G50" s="299"/>
      <c r="H50" s="299"/>
      <c r="I50" s="299"/>
      <c r="J50" s="299"/>
      <c r="K50" s="299"/>
      <c r="L50" s="299"/>
    </row>
  </sheetData>
  <sheetProtection algorithmName="SHA-512" hashValue="mwkOxrLT+tZ/4u/3Kix8qoiJwH3dJjZUE2ZdlrC9v4MizNfDgySSPBIN/fBzl907XfiGhariOHxO4dpaLHIMZQ==" saltValue="jdQSOb8hGZ9frL+648IVpQ==" spinCount="100000" sheet="1" objects="1" scenarios="1"/>
  <protectedRanges>
    <protectedRange sqref="F5 G7:L8 G11 G12:L14 G15:H15 J15:K15 H23 K23 G24:G26 J25:J26 G35 J35 G36:L37 G38 G47:L48 G39:L42 G43:K44 G45:G46 G10:L10 G16:L22 G27:L34" name="入力箇所"/>
    <protectedRange sqref="G9:L9" name="入力箇所_1"/>
  </protectedRanges>
  <mergeCells count="113">
    <mergeCell ref="B48:C48"/>
    <mergeCell ref="E48:F48"/>
    <mergeCell ref="G48:L48"/>
    <mergeCell ref="C49:L49"/>
    <mergeCell ref="C50:L50"/>
    <mergeCell ref="E45:F45"/>
    <mergeCell ref="G45:L45"/>
    <mergeCell ref="C46:C47"/>
    <mergeCell ref="E46:F46"/>
    <mergeCell ref="G46:H46"/>
    <mergeCell ref="I46:L46"/>
    <mergeCell ref="E47:F47"/>
    <mergeCell ref="G47:L47"/>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0:L20"/>
    <mergeCell ref="E21:F21"/>
    <mergeCell ref="G21:L21"/>
    <mergeCell ref="E16:F16"/>
    <mergeCell ref="G16:L16"/>
    <mergeCell ref="E17:F17"/>
    <mergeCell ref="G17:L17"/>
    <mergeCell ref="E18:F18"/>
    <mergeCell ref="G18:L18"/>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1:L1"/>
    <mergeCell ref="G2:L2"/>
    <mergeCell ref="A3:L3"/>
    <mergeCell ref="M3:X3"/>
    <mergeCell ref="A5:C5"/>
    <mergeCell ref="F5:L5"/>
    <mergeCell ref="A7:D7"/>
    <mergeCell ref="E7:F7"/>
    <mergeCell ref="G7:L7"/>
  </mergeCells>
  <phoneticPr fontId="1"/>
  <conditionalFormatting sqref="G14 G15:L15">
    <cfRule type="expression" dxfId="15" priority="6">
      <formula>AND($G$12=$P$12)</formula>
    </cfRule>
  </conditionalFormatting>
  <conditionalFormatting sqref="G34 G35:L35">
    <cfRule type="expression" dxfId="14" priority="9">
      <formula>$G$32=$P$32</formula>
    </cfRule>
  </conditionalFormatting>
  <conditionalFormatting sqref="G38:I38 G39 G40:L40 G41 G42:L42 G43:G45">
    <cfRule type="expression" dxfId="13" priority="11">
      <formula>$G$37=$O$37</formula>
    </cfRule>
  </conditionalFormatting>
  <conditionalFormatting sqref="G46:I46 G47:L47">
    <cfRule type="expression" dxfId="12" priority="12">
      <formula>$G$37=$N$37</formula>
    </cfRule>
  </conditionalFormatting>
  <conditionalFormatting sqref="G16:L22">
    <cfRule type="expression" dxfId="11" priority="1">
      <formula>OR($G$7=$O$7,$G$7=$P$7,$G$7=$Q$7)</formula>
    </cfRule>
  </conditionalFormatting>
  <conditionalFormatting sqref="G28:L28">
    <cfRule type="expression" dxfId="10" priority="7">
      <formula>OR($G$27=$N$27,$G$27=$O$27,$G$27=$P$27)</formula>
    </cfRule>
  </conditionalFormatting>
  <conditionalFormatting sqref="G29:L31">
    <cfRule type="expression" dxfId="9" priority="5">
      <formula>$G$7=$N$7</formula>
    </cfRule>
  </conditionalFormatting>
  <conditionalFormatting sqref="G31:L31">
    <cfRule type="expression" dxfId="8" priority="8">
      <formula>$G$30=$N$30</formula>
    </cfRule>
  </conditionalFormatting>
  <conditionalFormatting sqref="G40:L40">
    <cfRule type="expression" dxfId="7" priority="13">
      <formula>OR($G$39=$N$39,$G$39=$O$39)</formula>
    </cfRule>
  </conditionalFormatting>
  <conditionalFormatting sqref="G42:L42">
    <cfRule type="expression" dxfId="6" priority="14">
      <formula>OR($G$41=$N$41,$G$41=$O$41)</formula>
    </cfRule>
  </conditionalFormatting>
  <conditionalFormatting sqref="G48:L48">
    <cfRule type="expression" dxfId="5" priority="10">
      <formula>$G$36=$N$36</formula>
    </cfRule>
  </conditionalFormatting>
  <dataValidations count="22">
    <dataValidation type="list" allowBlank="1" showInputMessage="1" showErrorMessage="1" sqref="G36" xr:uid="{0795B065-81B4-48FF-9058-657FD6514226}">
      <formula1>$N$36:$O$36</formula1>
    </dataValidation>
    <dataValidation type="list" allowBlank="1" showInputMessage="1" showErrorMessage="1" sqref="G27" xr:uid="{A601D612-0E20-4F1B-B584-FF1D13E7F82C}">
      <formula1>$N$27:$Q$27</formula1>
    </dataValidation>
    <dataValidation type="list" allowBlank="1" showInputMessage="1" showErrorMessage="1" sqref="G14" xr:uid="{BB09503C-3BEF-4A0B-9850-5F7F0EF6ABE4}">
      <formula1>$N$14:$O$14</formula1>
    </dataValidation>
    <dataValidation type="list" allowBlank="1" showInputMessage="1" showErrorMessage="1" sqref="G12" xr:uid="{489EA545-AB0C-4AF2-83C2-A990B0AB9570}">
      <formula1>$N$12:$P$12</formula1>
    </dataValidation>
    <dataValidation type="list" allowBlank="1" showInputMessage="1" showErrorMessage="1" sqref="G34" xr:uid="{8E66C33B-8C5C-47C5-BE5C-9C343E3156A5}">
      <formula1>$N$34:$O$34</formula1>
    </dataValidation>
    <dataValidation type="list" allowBlank="1" showInputMessage="1" showErrorMessage="1" sqref="G32" xr:uid="{1EFBF9BE-7F92-4F91-89BE-2A59D51E116A}">
      <formula1>$N$32:$P$32</formula1>
    </dataValidation>
    <dataValidation type="list" allowBlank="1" showInputMessage="1" showErrorMessage="1" sqref="G37" xr:uid="{3EE42514-3C00-4DAE-BE52-6671140C378E}">
      <formula1>$N$37:$P$37</formula1>
    </dataValidation>
    <dataValidation type="whole" allowBlank="1" showInputMessage="1" showErrorMessage="1" sqref="G38:H38 G46:H46" xr:uid="{D2D07FDA-C61C-4A09-B285-B05BA1632AD4}">
      <formula1>0</formula1>
      <formula2>9999</formula2>
    </dataValidation>
    <dataValidation type="list" allowBlank="1" showInputMessage="1" showErrorMessage="1" sqref="G39" xr:uid="{2F0BDD5D-75E4-4CA2-B065-5C8310AF69AC}">
      <formula1>$N$39:$P$39</formula1>
    </dataValidation>
    <dataValidation type="list" allowBlank="1" showInputMessage="1" showErrorMessage="1" sqref="G41" xr:uid="{C53AB567-BDE8-42BD-BD88-3C00EBD98F99}">
      <formula1>$N$41:$P$41</formula1>
    </dataValidation>
    <dataValidation type="list" allowBlank="1" showInputMessage="1" showErrorMessage="1" sqref="G30:L30" xr:uid="{4088F4EA-B684-4D41-BBC4-F5EA8E20E0BB}">
      <formula1>$N$30:$O$30</formula1>
    </dataValidation>
    <dataValidation type="list" allowBlank="1" showInputMessage="1" showErrorMessage="1" sqref="G7:L7" xr:uid="{999ED31C-B9C2-4954-B285-EB3870173992}">
      <formula1>$N$7:$Q$7</formula1>
    </dataValidation>
    <dataValidation type="list" allowBlank="1" showInputMessage="1" showErrorMessage="1" sqref="G45:L45" xr:uid="{C266EFCB-D3CD-49E2-BBE6-777845E57357}">
      <formula1>"適合,不適合"</formula1>
    </dataValidation>
    <dataValidation type="list" allowBlank="1" showInputMessage="1" showErrorMessage="1" sqref="G29:L29" xr:uid="{F97886BC-C860-4ADA-B22D-0F478C3FF829}">
      <formula1>$N$29:$P$29</formula1>
    </dataValidation>
    <dataValidation type="list" allowBlank="1" showInputMessage="1" showErrorMessage="1" sqref="G9:L9" xr:uid="{24B5F51D-5F89-4C3F-8DE8-55B7167CDC2A}">
      <formula1>$N$9:$R$9</formula1>
    </dataValidation>
    <dataValidation type="list" allowBlank="1" showInputMessage="1" showErrorMessage="1" sqref="G19:L19" xr:uid="{238BDD52-B5FC-4678-B422-73E70A349CE7}">
      <formula1>$N$19:$Q$19</formula1>
    </dataValidation>
    <dataValidation type="list" allowBlank="1" showInputMessage="1" showErrorMessage="1" sqref="G16:L16" xr:uid="{F606B9CF-6B8B-4F7F-981E-1559C9E9B2E1}">
      <formula1>$N$16:$Q$16</formula1>
    </dataValidation>
    <dataValidation type="list" allowBlank="1" showInputMessage="1" showErrorMessage="1" sqref="G18:L18" xr:uid="{880F9CA2-8EDC-463E-931B-41BF1C35C6E3}">
      <formula1>$N$18:$Q$18</formula1>
    </dataValidation>
    <dataValidation type="list" allowBlank="1" showInputMessage="1" showErrorMessage="1" sqref="G17:L17" xr:uid="{1031E93E-3FF8-42E5-8918-5593F7DC7F45}">
      <formula1>$N$17:$Q$17</formula1>
    </dataValidation>
    <dataValidation type="list" allowBlank="1" showInputMessage="1" showErrorMessage="1" sqref="G20:L20" xr:uid="{7CFF7413-5DBB-4828-82A9-F5726C35CBC8}">
      <formula1>$N$20:$Q$20</formula1>
    </dataValidation>
    <dataValidation type="list" allowBlank="1" showInputMessage="1" showErrorMessage="1" sqref="G21:L21" xr:uid="{281EB1EC-CDA6-485E-85F7-C5DA917566CC}">
      <formula1>$N$21:$Q$21</formula1>
    </dataValidation>
    <dataValidation type="list" allowBlank="1" showInputMessage="1" showErrorMessage="1" sqref="G22:L22" xr:uid="{C343B0C1-6892-4B7B-9BC3-891D72E11774}">
      <formula1>$N$22:$Q$22</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89607-1B3F-42CB-ABDA-19309BFDE8DB}">
  <sheetPr codeName="Sheet11">
    <pageSetUpPr fitToPage="1"/>
  </sheetPr>
  <dimension ref="A1:Q46"/>
  <sheetViews>
    <sheetView view="pageBreakPreview" topLeftCell="D1" zoomScaleNormal="100" zoomScaleSheetLayoutView="100" workbookViewId="0">
      <selection activeCell="D1" sqref="D1"/>
    </sheetView>
  </sheetViews>
  <sheetFormatPr defaultColWidth="8.875" defaultRowHeight="24" customHeight="1"/>
  <cols>
    <col min="1" max="1" width="3.5" style="4" hidden="1" customWidth="1"/>
    <col min="2" max="2" width="6.625" style="4" hidden="1" customWidth="1"/>
    <col min="3" max="3" width="2.625" style="4" hidden="1" customWidth="1"/>
    <col min="4" max="4" width="2.625" style="4" customWidth="1"/>
    <col min="5" max="5" width="6.625" style="4" customWidth="1"/>
    <col min="6" max="12" width="12.625" style="4" customWidth="1"/>
    <col min="13" max="13" width="20.625" style="4" customWidth="1"/>
    <col min="14" max="14" width="2.625" style="4" customWidth="1"/>
    <col min="15" max="15" width="8.875" style="4" customWidth="1"/>
    <col min="16" max="17" width="8.875" style="4" hidden="1" customWidth="1"/>
    <col min="18" max="18" width="8.875" style="4" customWidth="1"/>
    <col min="19" max="16384" width="8.875" style="4"/>
  </cols>
  <sheetData>
    <row r="1" spans="2:17" ht="15.75">
      <c r="D1" s="3"/>
      <c r="E1" s="3"/>
      <c r="F1" s="3"/>
      <c r="G1" s="3"/>
      <c r="H1" s="3"/>
      <c r="I1" s="3"/>
      <c r="J1" s="3"/>
      <c r="K1" s="3"/>
      <c r="L1" s="3"/>
      <c r="M1" s="116" t="s">
        <v>205</v>
      </c>
      <c r="N1" s="3"/>
    </row>
    <row r="2" spans="2:17" ht="15.75">
      <c r="D2" s="3"/>
      <c r="E2" s="3"/>
      <c r="F2" s="3"/>
      <c r="G2" s="3"/>
      <c r="H2" s="3"/>
      <c r="I2" s="3"/>
      <c r="J2" s="3"/>
      <c r="K2" s="3"/>
      <c r="L2" s="3"/>
      <c r="M2" s="116" t="s">
        <v>90</v>
      </c>
      <c r="N2" s="3"/>
    </row>
    <row r="3" spans="2:17" ht="19.5">
      <c r="D3" s="115" t="s">
        <v>91</v>
      </c>
      <c r="E3" s="115"/>
      <c r="F3" s="115"/>
      <c r="G3" s="115"/>
      <c r="H3" s="115"/>
      <c r="I3" s="115"/>
      <c r="J3" s="115"/>
      <c r="K3" s="115"/>
      <c r="L3" s="115"/>
      <c r="M3" s="115"/>
      <c r="N3" s="115"/>
    </row>
    <row r="4" spans="2:17" s="117" customFormat="1" ht="36" customHeight="1">
      <c r="D4" s="118"/>
      <c r="E4" s="378" t="s">
        <v>224</v>
      </c>
      <c r="F4" s="379"/>
      <c r="G4" s="379"/>
      <c r="H4" s="379"/>
      <c r="I4" s="379"/>
      <c r="J4" s="379"/>
      <c r="K4" s="379"/>
      <c r="L4" s="379"/>
      <c r="M4" s="379"/>
      <c r="N4" s="118"/>
    </row>
    <row r="5" spans="2:17" s="117" customFormat="1" ht="24" customHeight="1">
      <c r="B5" s="4"/>
      <c r="D5" s="118"/>
      <c r="E5" s="386" t="s">
        <v>92</v>
      </c>
      <c r="F5" s="386"/>
      <c r="G5" s="386"/>
      <c r="H5" s="118"/>
      <c r="I5" s="118"/>
      <c r="J5" s="118"/>
      <c r="K5" s="118"/>
      <c r="L5" s="118"/>
      <c r="M5" s="118"/>
      <c r="N5" s="118"/>
    </row>
    <row r="6" spans="2:17" ht="24" customHeight="1">
      <c r="D6" s="3"/>
      <c r="E6" s="383" t="s">
        <v>2</v>
      </c>
      <c r="F6" s="391" t="s">
        <v>3</v>
      </c>
      <c r="G6" s="392"/>
      <c r="H6" s="383" t="s">
        <v>93</v>
      </c>
      <c r="I6" s="383" t="s">
        <v>35</v>
      </c>
      <c r="J6" s="383" t="s">
        <v>94</v>
      </c>
      <c r="K6" s="383" t="s">
        <v>95</v>
      </c>
      <c r="L6" s="383"/>
      <c r="M6" s="164" t="s">
        <v>96</v>
      </c>
      <c r="N6" s="3"/>
    </row>
    <row r="7" spans="2:17" ht="24" customHeight="1">
      <c r="D7" s="3"/>
      <c r="E7" s="383"/>
      <c r="F7" s="393"/>
      <c r="G7" s="394"/>
      <c r="H7" s="383"/>
      <c r="I7" s="383"/>
      <c r="J7" s="383"/>
      <c r="K7" s="163" t="s">
        <v>97</v>
      </c>
      <c r="L7" s="163" t="s">
        <v>26</v>
      </c>
      <c r="M7" s="103" t="s">
        <v>98</v>
      </c>
      <c r="N7" s="3"/>
      <c r="P7" s="217" t="s">
        <v>99</v>
      </c>
      <c r="Q7" s="217" t="s">
        <v>100</v>
      </c>
    </row>
    <row r="8" spans="2:17" ht="24" customHeight="1">
      <c r="D8" s="3"/>
      <c r="E8" s="113">
        <v>1</v>
      </c>
      <c r="F8" s="380" t="str" cm="1">
        <f t="array" aca="1" ref="F8" ca="1">IF($H8&lt;&gt;"",INDIRECT("'様式6-1_棟番号"&amp;$E8&amp;"'!F5"),"")</f>
        <v/>
      </c>
      <c r="G8" s="382"/>
      <c r="H8" s="104" t="str" cm="1">
        <f t="array" aca="1" ref="H8" ca="1">IF(INDIRECT("'様式6-1_棟番号"&amp;$E8&amp;"'!G7")&lt;&gt;0,INDIRECT("'様式6-1_棟番号"&amp;$E8&amp;"'!G7"),"")</f>
        <v/>
      </c>
      <c r="I8" s="104" t="str" cm="1">
        <f t="array" aca="1" ref="I8" ca="1">IF($H8&lt;&gt;"",INDIRECT("'様式6-1_棟番号"&amp;$E8&amp;"'!G27"),"")</f>
        <v/>
      </c>
      <c r="J8" s="105" t="str" cm="1">
        <f t="array" aca="1" ref="J8" ca="1">IF($H8&lt;&gt;"",INDIRECT("'様式6-1_棟番号"&amp;$E8&amp;"'!H23"),"")</f>
        <v/>
      </c>
      <c r="K8" s="104" t="str" cm="1">
        <f t="array" aca="1" ref="K8" ca="1">IF($H8&lt;&gt;"",INDIRECT("'様式6-1_棟番号"&amp;$E8&amp;"'!G14"),"")</f>
        <v/>
      </c>
      <c r="L8" s="104" t="str" cm="1">
        <f t="array" aca="1" ref="L8" ca="1">IF($H8&lt;&gt;"",INDIRECT("'様式6-1_棟番号"&amp;$E8&amp;"'!G34"),"")</f>
        <v/>
      </c>
      <c r="M8" s="112" t="str" cm="1">
        <f t="array" aca="1" ref="M8" ca="1">IF($H8&lt;&gt;"",INDIRECT("'様式6-1_棟番号"&amp;$E8&amp;"'!G26"),"")</f>
        <v/>
      </c>
      <c r="N8" s="3"/>
      <c r="P8" s="217" t="str" cm="1">
        <f t="array" aca="1" ref="P8" ca="1">IF($H8&lt;&gt;"",INDIRECT("'様式6-1_棟番号"&amp;$E8&amp;"'!G38"),"")</f>
        <v/>
      </c>
      <c r="Q8" s="217" t="str" cm="1">
        <f t="array" aca="1" ref="Q8" ca="1">IF($H8&lt;&gt;"",INDIRECT("'様式6-1_棟番号"&amp;$E8&amp;"'!G46"),"")</f>
        <v/>
      </c>
    </row>
    <row r="9" spans="2:17" ht="24" customHeight="1">
      <c r="D9" s="3"/>
      <c r="E9" s="113">
        <v>2</v>
      </c>
      <c r="F9" s="380" t="str" cm="1">
        <f t="array" aca="1" ref="F9" ca="1">IF($H9&lt;&gt;"",INDIRECT("'様式6-1_棟番号"&amp;$E9&amp;"'!F5"),"")</f>
        <v/>
      </c>
      <c r="G9" s="382"/>
      <c r="H9" s="104" t="str" cm="1">
        <f t="array" aca="1" ref="H9" ca="1">IF(INDIRECT("'様式6-1_棟番号"&amp;$E9&amp;"'!G7")&lt;&gt;0,INDIRECT("'様式6-1_棟番号"&amp;$E9&amp;"'!G7"),"")</f>
        <v/>
      </c>
      <c r="I9" s="104" t="str" cm="1">
        <f t="array" aca="1" ref="I9" ca="1">IF($H9&lt;&gt;"",INDIRECT("'様式6-1_棟番号"&amp;$E9&amp;"'!G27"),"")</f>
        <v/>
      </c>
      <c r="J9" s="105" t="str" cm="1">
        <f t="array" aca="1" ref="J9" ca="1">IF($H9&lt;&gt;"",INDIRECT("'様式6-1_棟番号"&amp;$E9&amp;"'!H23"),"")</f>
        <v/>
      </c>
      <c r="K9" s="104" t="str" cm="1">
        <f t="array" aca="1" ref="K9" ca="1">IF($H9&lt;&gt;"",INDIRECT("'様式6-1_棟番号"&amp;$E9&amp;"'!G14"),"")</f>
        <v/>
      </c>
      <c r="L9" s="104" t="str" cm="1">
        <f t="array" aca="1" ref="L9" ca="1">IF($H9&lt;&gt;"",INDIRECT("'様式6-1_棟番号"&amp;$E9&amp;"'!G34"),"")</f>
        <v/>
      </c>
      <c r="M9" s="112" t="str" cm="1">
        <f t="array" aca="1" ref="M9" ca="1">IF($H9&lt;&gt;"",INDIRECT("'様式6-1_棟番号"&amp;$E9&amp;"'!G26"),"")</f>
        <v/>
      </c>
      <c r="N9" s="3"/>
      <c r="P9" s="217" t="str" cm="1">
        <f t="array" aca="1" ref="P9" ca="1">IF($H9&lt;&gt;"",INDIRECT("'様式6-1_棟番号"&amp;$E9&amp;"'!G38"),"")</f>
        <v/>
      </c>
      <c r="Q9" s="217" t="str" cm="1">
        <f t="array" aca="1" ref="Q9" ca="1">IF($H9&lt;&gt;"",INDIRECT("'様式6-1_棟番号"&amp;$E9&amp;"'!G46"),"")</f>
        <v/>
      </c>
    </row>
    <row r="10" spans="2:17" ht="24" customHeight="1">
      <c r="D10" s="3"/>
      <c r="E10" s="113">
        <v>3</v>
      </c>
      <c r="F10" s="380" t="str" cm="1">
        <f t="array" aca="1" ref="F10" ca="1">IF($H10&lt;&gt;"",INDIRECT("'様式6-1_棟番号"&amp;$E10&amp;"'!F5"),"")</f>
        <v/>
      </c>
      <c r="G10" s="382"/>
      <c r="H10" s="104" t="str" cm="1">
        <f t="array" aca="1" ref="H10" ca="1">IF(INDIRECT("'様式6-1_棟番号"&amp;$E10&amp;"'!G7")&lt;&gt;0,INDIRECT("'様式6-1_棟番号"&amp;$E10&amp;"'!G7"),"")</f>
        <v/>
      </c>
      <c r="I10" s="104" t="str" cm="1">
        <f t="array" aca="1" ref="I10" ca="1">IF($H10&lt;&gt;"",INDIRECT("'様式6-1_棟番号"&amp;$E10&amp;"'!G27"),"")</f>
        <v/>
      </c>
      <c r="J10" s="105" t="str" cm="1">
        <f t="array" aca="1" ref="J10" ca="1">IF($H10&lt;&gt;"",INDIRECT("'様式6-1_棟番号"&amp;$E10&amp;"'!H23"),"")</f>
        <v/>
      </c>
      <c r="K10" s="104" t="str" cm="1">
        <f t="array" aca="1" ref="K10" ca="1">IF($H10&lt;&gt;"",INDIRECT("'様式6-1_棟番号"&amp;$E10&amp;"'!G14"),"")</f>
        <v/>
      </c>
      <c r="L10" s="104" t="str" cm="1">
        <f t="array" aca="1" ref="L10" ca="1">IF($H10&lt;&gt;"",INDIRECT("'様式6-1_棟番号"&amp;$E10&amp;"'!G34"),"")</f>
        <v/>
      </c>
      <c r="M10" s="112" t="str" cm="1">
        <f t="array" aca="1" ref="M10" ca="1">IF($H10&lt;&gt;"",INDIRECT("'様式6-1_棟番号"&amp;$E10&amp;"'!G26"),"")</f>
        <v/>
      </c>
      <c r="N10" s="3"/>
      <c r="P10" s="217" t="str" cm="1">
        <f t="array" aca="1" ref="P10" ca="1">IF($H10&lt;&gt;"",INDIRECT("'様式6-1_棟番号"&amp;$E10&amp;"'!G38"),"")</f>
        <v/>
      </c>
      <c r="Q10" s="217" t="str" cm="1">
        <f t="array" aca="1" ref="Q10" ca="1">IF($H10&lt;&gt;"",INDIRECT("'様式6-1_棟番号"&amp;$E10&amp;"'!G46"),"")</f>
        <v/>
      </c>
    </row>
    <row r="11" spans="2:17" ht="24" customHeight="1">
      <c r="D11" s="3"/>
      <c r="E11" s="113">
        <v>4</v>
      </c>
      <c r="F11" s="380" t="str" cm="1">
        <f t="array" aca="1" ref="F11" ca="1">IF($H11&lt;&gt;"",INDIRECT("'様式6-1_棟番号"&amp;$E11&amp;"'!F5"),"")</f>
        <v/>
      </c>
      <c r="G11" s="382"/>
      <c r="H11" s="104" t="str" cm="1">
        <f t="array" aca="1" ref="H11" ca="1">IF(INDIRECT("'様式6-1_棟番号"&amp;$E11&amp;"'!G7")&lt;&gt;0,INDIRECT("'様式6-1_棟番号"&amp;$E11&amp;"'!G7"),"")</f>
        <v/>
      </c>
      <c r="I11" s="104" t="str" cm="1">
        <f t="array" aca="1" ref="I11" ca="1">IF($H11&lt;&gt;"",INDIRECT("'様式6-1_棟番号"&amp;$E11&amp;"'!G27"),"")</f>
        <v/>
      </c>
      <c r="J11" s="105" t="str" cm="1">
        <f t="array" aca="1" ref="J11" ca="1">IF($H11&lt;&gt;"",INDIRECT("'様式6-1_棟番号"&amp;$E11&amp;"'!H23"),"")</f>
        <v/>
      </c>
      <c r="K11" s="104" t="str" cm="1">
        <f t="array" aca="1" ref="K11" ca="1">IF($H11&lt;&gt;"",INDIRECT("'様式6-1_棟番号"&amp;$E11&amp;"'!G14"),"")</f>
        <v/>
      </c>
      <c r="L11" s="104" t="str" cm="1">
        <f t="array" aca="1" ref="L11" ca="1">IF($H11&lt;&gt;"",INDIRECT("'様式6-1_棟番号"&amp;$E11&amp;"'!G34"),"")</f>
        <v/>
      </c>
      <c r="M11" s="112" t="str" cm="1">
        <f t="array" aca="1" ref="M11" ca="1">IF($H11&lt;&gt;"",INDIRECT("'様式6-1_棟番号"&amp;$E11&amp;"'!G26"),"")</f>
        <v/>
      </c>
      <c r="N11" s="3"/>
      <c r="P11" s="217" t="str" cm="1">
        <f t="array" aca="1" ref="P11" ca="1">IF($H11&lt;&gt;"",INDIRECT("'様式6-1_棟番号"&amp;$E11&amp;"'!G38"),"")</f>
        <v/>
      </c>
      <c r="Q11" s="217" t="str" cm="1">
        <f t="array" aca="1" ref="Q11" ca="1">IF($H11&lt;&gt;"",INDIRECT("'様式6-1_棟番号"&amp;$E11&amp;"'!G46"),"")</f>
        <v/>
      </c>
    </row>
    <row r="12" spans="2:17" ht="24" customHeight="1">
      <c r="D12" s="3"/>
      <c r="E12" s="113">
        <v>5</v>
      </c>
      <c r="F12" s="380" t="str" cm="1">
        <f t="array" aca="1" ref="F12" ca="1">IF($H12&lt;&gt;"",INDIRECT("'様式6-1_棟番号"&amp;$E12&amp;"'!F5"),"")</f>
        <v/>
      </c>
      <c r="G12" s="382"/>
      <c r="H12" s="104" t="str" cm="1">
        <f t="array" aca="1" ref="H12" ca="1">IF(INDIRECT("'様式6-1_棟番号"&amp;$E12&amp;"'!G7")&lt;&gt;0,INDIRECT("'様式6-1_棟番号"&amp;$E12&amp;"'!G7"),"")</f>
        <v/>
      </c>
      <c r="I12" s="104" t="str" cm="1">
        <f t="array" aca="1" ref="I12" ca="1">IF($H12&lt;&gt;"",INDIRECT("'様式6-1_棟番号"&amp;$E12&amp;"'!G27"),"")</f>
        <v/>
      </c>
      <c r="J12" s="105" t="str" cm="1">
        <f t="array" aca="1" ref="J12" ca="1">IF($H12&lt;&gt;"",INDIRECT("'様式6-1_棟番号"&amp;$E12&amp;"'!H23"),"")</f>
        <v/>
      </c>
      <c r="K12" s="104" t="str" cm="1">
        <f t="array" aca="1" ref="K12" ca="1">IF($H12&lt;&gt;"",INDIRECT("'様式6-1_棟番号"&amp;$E12&amp;"'!G14"),"")</f>
        <v/>
      </c>
      <c r="L12" s="104" t="str" cm="1">
        <f t="array" aca="1" ref="L12" ca="1">IF($H12&lt;&gt;"",INDIRECT("'様式6-1_棟番号"&amp;$E12&amp;"'!G34"),"")</f>
        <v/>
      </c>
      <c r="M12" s="112" t="str" cm="1">
        <f t="array" aca="1" ref="M12" ca="1">IF($H12&lt;&gt;"",INDIRECT("'様式6-1_棟番号"&amp;$E12&amp;"'!G26"),"")</f>
        <v/>
      </c>
      <c r="N12" s="3"/>
      <c r="P12" s="217" t="str" cm="1">
        <f t="array" aca="1" ref="P12" ca="1">IF($H12&lt;&gt;"",INDIRECT("'様式6-1_棟番号"&amp;$E12&amp;"'!G38"),"")</f>
        <v/>
      </c>
      <c r="Q12" s="217" t="str" cm="1">
        <f t="array" aca="1" ref="Q12" ca="1">IF($H12&lt;&gt;"",INDIRECT("'様式6-1_棟番号"&amp;$E12&amp;"'!G46"),"")</f>
        <v/>
      </c>
    </row>
    <row r="13" spans="2:17" ht="24" hidden="1" customHeight="1">
      <c r="D13" s="3"/>
      <c r="E13" s="113">
        <v>6</v>
      </c>
      <c r="F13" s="380" t="str" cm="1">
        <f t="array" aca="1" ref="F13" ca="1">IF($H13&lt;&gt;"",INDIRECT("'様式6-1_棟番号"&amp;$E13&amp;"'!F5"),"")</f>
        <v/>
      </c>
      <c r="G13" s="382"/>
      <c r="H13" s="104" t="str" cm="1">
        <f t="array" aca="1" ref="H13" ca="1">IF(INDIRECT("'様式6-1_棟番号"&amp;$E13&amp;"'!G7")&lt;&gt;0,INDIRECT("'様式6-1_棟番号"&amp;$E13&amp;"'!G7"),"")</f>
        <v/>
      </c>
      <c r="I13" s="104" t="str" cm="1">
        <f t="array" aca="1" ref="I13" ca="1">IF($H13&lt;&gt;"",INDIRECT("'様式6-1_棟番号"&amp;$E13&amp;"'!G27"),"")</f>
        <v/>
      </c>
      <c r="J13" s="105" t="str" cm="1">
        <f t="array" aca="1" ref="J13" ca="1">IF($H13&lt;&gt;"",INDIRECT("'様式6-1_棟番号"&amp;$E13&amp;"'!H23"),"")</f>
        <v/>
      </c>
      <c r="K13" s="104" t="str" cm="1">
        <f t="array" aca="1" ref="K13" ca="1">IF($H13&lt;&gt;"",INDIRECT("'様式6-1_棟番号"&amp;$E13&amp;"'!G14"),"")</f>
        <v/>
      </c>
      <c r="L13" s="104" t="str" cm="1">
        <f t="array" aca="1" ref="L13" ca="1">IF($H13&lt;&gt;"",INDIRECT("'様式6-1_棟番号"&amp;$E13&amp;"'!G34"),"")</f>
        <v/>
      </c>
      <c r="M13" s="112" t="str" cm="1">
        <f t="array" aca="1" ref="M13" ca="1">IF($H13&lt;&gt;"",INDIRECT("'様式6-1_棟番号"&amp;$E13&amp;"'!G26"),"")</f>
        <v/>
      </c>
      <c r="N13" s="3"/>
      <c r="P13" s="217" t="str" cm="1">
        <f t="array" aca="1" ref="P13" ca="1">IF($H13&lt;&gt;"",INDIRECT("'様式6-1_棟番号"&amp;$E13&amp;"'!G38"),"")</f>
        <v/>
      </c>
      <c r="Q13" s="217" t="str" cm="1">
        <f t="array" aca="1" ref="Q13" ca="1">IF($H13&lt;&gt;"",INDIRECT("'様式6-1_棟番号"&amp;$E13&amp;"'!G46"),"")</f>
        <v/>
      </c>
    </row>
    <row r="14" spans="2:17" ht="24" hidden="1" customHeight="1">
      <c r="D14" s="3"/>
      <c r="E14" s="113">
        <v>7</v>
      </c>
      <c r="F14" s="380" t="str" cm="1">
        <f t="array" aca="1" ref="F14" ca="1">IF($H14&lt;&gt;"",INDIRECT("'様式6-1_棟番号"&amp;$E14&amp;"'!F5"),"")</f>
        <v/>
      </c>
      <c r="G14" s="382"/>
      <c r="H14" s="104" t="str" cm="1">
        <f t="array" aca="1" ref="H14" ca="1">IF(INDIRECT("'様式6-1_棟番号"&amp;$E14&amp;"'!G7")&lt;&gt;0,INDIRECT("'様式6-1_棟番号"&amp;$E14&amp;"'!G7"),"")</f>
        <v/>
      </c>
      <c r="I14" s="104" t="str" cm="1">
        <f t="array" aca="1" ref="I14" ca="1">IF($H14&lt;&gt;"",INDIRECT("'様式6-1_棟番号"&amp;$E14&amp;"'!G27"),"")</f>
        <v/>
      </c>
      <c r="J14" s="105" t="str" cm="1">
        <f t="array" aca="1" ref="J14" ca="1">IF($H14&lt;&gt;"",INDIRECT("'様式6-1_棟番号"&amp;$E14&amp;"'!H23"),"")</f>
        <v/>
      </c>
      <c r="K14" s="104" t="str" cm="1">
        <f t="array" aca="1" ref="K14" ca="1">IF($H14&lt;&gt;"",INDIRECT("'様式6-1_棟番号"&amp;$E14&amp;"'!G14"),"")</f>
        <v/>
      </c>
      <c r="L14" s="104" t="str" cm="1">
        <f t="array" aca="1" ref="L14" ca="1">IF($H14&lt;&gt;"",INDIRECT("'様式6-1_棟番号"&amp;$E14&amp;"'!G34"),"")</f>
        <v/>
      </c>
      <c r="M14" s="112" t="str" cm="1">
        <f t="array" aca="1" ref="M14" ca="1">IF($H14&lt;&gt;"",INDIRECT("'様式6-1_棟番号"&amp;$E14&amp;"'!G26"),"")</f>
        <v/>
      </c>
      <c r="N14" s="3"/>
      <c r="P14" s="217" t="str" cm="1">
        <f t="array" aca="1" ref="P14" ca="1">IF($H14&lt;&gt;"",INDIRECT("'様式6-1_棟番号"&amp;$E14&amp;"'!G38"),"")</f>
        <v/>
      </c>
      <c r="Q14" s="217" t="str" cm="1">
        <f t="array" aca="1" ref="Q14" ca="1">IF($H14&lt;&gt;"",INDIRECT("'様式6-1_棟番号"&amp;$E14&amp;"'!G46"),"")</f>
        <v/>
      </c>
    </row>
    <row r="15" spans="2:17" ht="24" hidden="1" customHeight="1">
      <c r="D15" s="3"/>
      <c r="E15" s="113">
        <v>8</v>
      </c>
      <c r="F15" s="380" t="str" cm="1">
        <f t="array" aca="1" ref="F15" ca="1">IF($H15&lt;&gt;"",INDIRECT("'様式6-1_棟番号"&amp;$E15&amp;"'!F5"),"")</f>
        <v/>
      </c>
      <c r="G15" s="382"/>
      <c r="H15" s="104" t="str" cm="1">
        <f t="array" aca="1" ref="H15" ca="1">IF(INDIRECT("'様式6-1_棟番号"&amp;$E15&amp;"'!G7")&lt;&gt;0,INDIRECT("'様式6-1_棟番号"&amp;$E15&amp;"'!G7"),"")</f>
        <v/>
      </c>
      <c r="I15" s="104" t="str" cm="1">
        <f t="array" aca="1" ref="I15" ca="1">IF($H15&lt;&gt;"",INDIRECT("'様式6-1_棟番号"&amp;$E15&amp;"'!G27"),"")</f>
        <v/>
      </c>
      <c r="J15" s="105" t="str" cm="1">
        <f t="array" aca="1" ref="J15" ca="1">IF($H15&lt;&gt;"",INDIRECT("'様式6-1_棟番号"&amp;$E15&amp;"'!H23"),"")</f>
        <v/>
      </c>
      <c r="K15" s="104" t="str" cm="1">
        <f t="array" aca="1" ref="K15" ca="1">IF($H15&lt;&gt;"",INDIRECT("'様式6-1_棟番号"&amp;$E15&amp;"'!G14"),"")</f>
        <v/>
      </c>
      <c r="L15" s="104" t="str" cm="1">
        <f t="array" aca="1" ref="L15" ca="1">IF($H15&lt;&gt;"",INDIRECT("'様式6-1_棟番号"&amp;$E15&amp;"'!G34"),"")</f>
        <v/>
      </c>
      <c r="M15" s="112" t="str" cm="1">
        <f t="array" aca="1" ref="M15" ca="1">IF($H15&lt;&gt;"",INDIRECT("'様式6-1_棟番号"&amp;$E15&amp;"'!G26"),"")</f>
        <v/>
      </c>
      <c r="N15" s="3"/>
      <c r="P15" s="217" t="str" cm="1">
        <f t="array" aca="1" ref="P15" ca="1">IF($H15&lt;&gt;"",INDIRECT("'様式6-1_棟番号"&amp;$E15&amp;"'!G38"),"")</f>
        <v/>
      </c>
      <c r="Q15" s="217" t="str" cm="1">
        <f t="array" aca="1" ref="Q15" ca="1">IF($H15&lt;&gt;"",INDIRECT("'様式6-1_棟番号"&amp;$E15&amp;"'!G46"),"")</f>
        <v/>
      </c>
    </row>
    <row r="16" spans="2:17" ht="24" hidden="1" customHeight="1">
      <c r="D16" s="3"/>
      <c r="E16" s="113">
        <v>9</v>
      </c>
      <c r="F16" s="380" t="str" cm="1">
        <f t="array" aca="1" ref="F16" ca="1">IF($H16&lt;&gt;"",INDIRECT("'様式6-1_棟番号"&amp;$E16&amp;"'!F5"),"")</f>
        <v/>
      </c>
      <c r="G16" s="382"/>
      <c r="H16" s="104" t="str" cm="1">
        <f t="array" aca="1" ref="H16" ca="1">IF(INDIRECT("'様式6-1_棟番号"&amp;$E16&amp;"'!G7")&lt;&gt;0,INDIRECT("'様式6-1_棟番号"&amp;$E16&amp;"'!G7"),"")</f>
        <v/>
      </c>
      <c r="I16" s="104" t="str" cm="1">
        <f t="array" aca="1" ref="I16" ca="1">IF($H16&lt;&gt;"",INDIRECT("'様式6-1_棟番号"&amp;$E16&amp;"'!G27"),"")</f>
        <v/>
      </c>
      <c r="J16" s="105" t="str" cm="1">
        <f t="array" aca="1" ref="J16" ca="1">IF($H16&lt;&gt;"",INDIRECT("'様式6-1_棟番号"&amp;$E16&amp;"'!H23"),"")</f>
        <v/>
      </c>
      <c r="K16" s="104" t="str" cm="1">
        <f t="array" aca="1" ref="K16" ca="1">IF($H16&lt;&gt;"",INDIRECT("'様式6-1_棟番号"&amp;$E16&amp;"'!G14"),"")</f>
        <v/>
      </c>
      <c r="L16" s="104" t="str" cm="1">
        <f t="array" aca="1" ref="L16" ca="1">IF($H16&lt;&gt;"",INDIRECT("'様式6-1_棟番号"&amp;$E16&amp;"'!G34"),"")</f>
        <v/>
      </c>
      <c r="M16" s="112" t="str" cm="1">
        <f t="array" aca="1" ref="M16" ca="1">IF($H16&lt;&gt;"",INDIRECT("'様式6-1_棟番号"&amp;$E16&amp;"'!G26"),"")</f>
        <v/>
      </c>
      <c r="N16" s="3"/>
      <c r="P16" s="217" t="str" cm="1">
        <f t="array" aca="1" ref="P16" ca="1">IF($H16&lt;&gt;"",INDIRECT("'様式6-1_棟番号"&amp;$E16&amp;"'!G38"),"")</f>
        <v/>
      </c>
      <c r="Q16" s="217" t="str" cm="1">
        <f t="array" aca="1" ref="Q16" ca="1">IF($H16&lt;&gt;"",INDIRECT("'様式6-1_棟番号"&amp;$E16&amp;"'!G46"),"")</f>
        <v/>
      </c>
    </row>
    <row r="17" spans="2:17" ht="24" hidden="1" customHeight="1">
      <c r="D17" s="3"/>
      <c r="E17" s="113">
        <v>10</v>
      </c>
      <c r="F17" s="380" t="str" cm="1">
        <f t="array" aca="1" ref="F17" ca="1">IF($H17&lt;&gt;"",INDIRECT("'様式6-1_棟番号"&amp;$E17&amp;"'!F5"),"")</f>
        <v/>
      </c>
      <c r="G17" s="382"/>
      <c r="H17" s="104" t="str" cm="1">
        <f t="array" aca="1" ref="H17" ca="1">IF(INDIRECT("'様式6-1_棟番号"&amp;$E17&amp;"'!G7")&lt;&gt;0,INDIRECT("'様式6-1_棟番号"&amp;$E17&amp;"'!G7"),"")</f>
        <v/>
      </c>
      <c r="I17" s="104" t="str" cm="1">
        <f t="array" aca="1" ref="I17" ca="1">IF($H17&lt;&gt;"",INDIRECT("'様式6-1_棟番号"&amp;$E17&amp;"'!G27"),"")</f>
        <v/>
      </c>
      <c r="J17" s="105" t="str" cm="1">
        <f t="array" aca="1" ref="J17" ca="1">IF($H17&lt;&gt;"",INDIRECT("'様式6-1_棟番号"&amp;$E17&amp;"'!H23"),"")</f>
        <v/>
      </c>
      <c r="K17" s="104" t="str" cm="1">
        <f t="array" aca="1" ref="K17" ca="1">IF($H17&lt;&gt;"",INDIRECT("'様式6-1_棟番号"&amp;$E17&amp;"'!G14"),"")</f>
        <v/>
      </c>
      <c r="L17" s="104" t="str" cm="1">
        <f t="array" aca="1" ref="L17" ca="1">IF($H17&lt;&gt;"",INDIRECT("'様式6-1_棟番号"&amp;$E17&amp;"'!G34"),"")</f>
        <v/>
      </c>
      <c r="M17" s="112" t="str" cm="1">
        <f t="array" aca="1" ref="M17" ca="1">IF($H17&lt;&gt;"",INDIRECT("'様式6-1_棟番号"&amp;$E17&amp;"'!G26"),"")</f>
        <v/>
      </c>
      <c r="N17" s="3"/>
      <c r="P17" s="217" t="str" cm="1">
        <f t="array" aca="1" ref="P17" ca="1">IF($H17&lt;&gt;"",INDIRECT("'様式6-1_棟番号"&amp;$E17&amp;"'!G38"),"")</f>
        <v/>
      </c>
      <c r="Q17" s="217" t="str" cm="1">
        <f t="array" aca="1" ref="Q17" ca="1">IF($H17&lt;&gt;"",INDIRECT("'様式6-1_棟番号"&amp;$E17&amp;"'!G46"),"")</f>
        <v/>
      </c>
    </row>
    <row r="18" spans="2:17" ht="24" customHeight="1">
      <c r="D18" s="3"/>
      <c r="E18" s="3"/>
      <c r="F18" s="3"/>
      <c r="G18" s="3"/>
      <c r="H18" s="3"/>
      <c r="I18" s="3"/>
      <c r="J18" s="3"/>
      <c r="K18" s="3"/>
      <c r="L18" s="3"/>
      <c r="M18" s="3"/>
      <c r="N18" s="3"/>
    </row>
    <row r="19" spans="2:17" ht="24" customHeight="1">
      <c r="D19" s="3"/>
      <c r="E19" s="387" t="s">
        <v>101</v>
      </c>
      <c r="F19" s="387"/>
      <c r="G19" s="387"/>
      <c r="H19" s="3"/>
      <c r="I19" s="3"/>
      <c r="J19" s="3"/>
      <c r="K19" s="3"/>
      <c r="L19" s="3"/>
      <c r="M19" s="3"/>
      <c r="N19" s="3"/>
    </row>
    <row r="20" spans="2:17" ht="24" customHeight="1">
      <c r="D20" s="3"/>
      <c r="E20" s="383" t="s">
        <v>2</v>
      </c>
      <c r="F20" s="384" t="s">
        <v>102</v>
      </c>
      <c r="G20" s="389" t="s">
        <v>75</v>
      </c>
      <c r="H20" s="390"/>
      <c r="I20" s="3"/>
      <c r="J20" s="3"/>
      <c r="K20" s="3"/>
      <c r="L20" s="3"/>
      <c r="M20" s="3"/>
      <c r="N20" s="3"/>
    </row>
    <row r="21" spans="2:17" ht="24" customHeight="1">
      <c r="D21" s="3"/>
      <c r="E21" s="383"/>
      <c r="F21" s="385"/>
      <c r="G21" s="163" t="s">
        <v>76</v>
      </c>
      <c r="H21" s="163" t="s">
        <v>78</v>
      </c>
      <c r="I21" s="3"/>
      <c r="J21" s="3"/>
      <c r="K21" s="3"/>
      <c r="L21" s="3"/>
      <c r="M21" s="3"/>
      <c r="N21" s="3"/>
    </row>
    <row r="22" spans="2:17" ht="24" customHeight="1">
      <c r="B22" s="259" t="str" cm="1">
        <f t="array" aca="1" ref="B22" ca="1">IF(INDIRECT("'様式6-1_棟番号"&amp;$E22&amp;"'!G7")&lt;&gt;0,INDIRECT("'様式6-1_棟番号"&amp;$E22&amp;"'!G7"),"")</f>
        <v/>
      </c>
      <c r="C22" s="260"/>
      <c r="D22" s="3"/>
      <c r="E22" s="114">
        <v>1</v>
      </c>
      <c r="F22" s="108" t="str" cm="1">
        <f t="array" aca="1" ref="F22" ca="1">IF($B22&lt;&gt;"",INDIRECT("'様式6-1_棟番号"&amp;$E22&amp;"'!G38"),"")</f>
        <v/>
      </c>
      <c r="G22" s="109" t="str" cm="1">
        <f t="array" aca="1" ref="G22" ca="1">IF(AND($B22&lt;&gt;"",$F22&lt;&gt;0),INDIRECT("'様式6-1_棟番号"&amp;$E22&amp;"'!G43"),"")</f>
        <v/>
      </c>
      <c r="H22" s="109" t="str" cm="1">
        <f t="array" aca="1" ref="H22" ca="1">IF(AND($B22&lt;&gt;"",$F22&lt;&gt;0),INDIRECT("'様式6-1_棟番号"&amp;$E22&amp;"'!G44"),"")</f>
        <v/>
      </c>
      <c r="I22" s="3"/>
      <c r="J22" s="3"/>
      <c r="K22" s="3"/>
      <c r="L22" s="3"/>
      <c r="M22" s="3"/>
      <c r="N22" s="3"/>
    </row>
    <row r="23" spans="2:17" ht="24" customHeight="1">
      <c r="B23" s="259" t="str" cm="1">
        <f t="array" aca="1" ref="B23" ca="1">IF(INDIRECT("'様式6-1_棟番号"&amp;$E23&amp;"'!G7")&lt;&gt;0,INDIRECT("'様式6-1_棟番号"&amp;$E23&amp;"'!G7"),"")</f>
        <v/>
      </c>
      <c r="C23" s="260"/>
      <c r="D23" s="3"/>
      <c r="E23" s="114">
        <v>2</v>
      </c>
      <c r="F23" s="108" t="str" cm="1">
        <f t="array" aca="1" ref="F23" ca="1">IF($B23&lt;&gt;"",INDIRECT("'様式6-1_棟番号"&amp;$E23&amp;"'!G38"),"")</f>
        <v/>
      </c>
      <c r="G23" s="109" t="str" cm="1">
        <f t="array" aca="1" ref="G23" ca="1">IF(AND($B23&lt;&gt;"",$F23&lt;&gt;0),INDIRECT("'様式6-1_棟番号"&amp;$E23&amp;"'!G43"),"")</f>
        <v/>
      </c>
      <c r="H23" s="109" t="str" cm="1">
        <f t="array" aca="1" ref="H23" ca="1">IF(AND($B23&lt;&gt;"",$F23&lt;&gt;0),INDIRECT("'様式6-1_棟番号"&amp;$E23&amp;"'!G44"),"")</f>
        <v/>
      </c>
      <c r="I23" s="3"/>
      <c r="J23" s="3"/>
      <c r="K23" s="3"/>
      <c r="L23" s="3"/>
      <c r="M23" s="3"/>
      <c r="N23" s="3"/>
    </row>
    <row r="24" spans="2:17" ht="24" customHeight="1">
      <c r="B24" s="259" t="str" cm="1">
        <f t="array" aca="1" ref="B24" ca="1">IF(INDIRECT("'様式6-1_棟番号"&amp;$E24&amp;"'!G7")&lt;&gt;0,INDIRECT("'様式6-1_棟番号"&amp;$E24&amp;"'!G7"),"")</f>
        <v/>
      </c>
      <c r="C24" s="260"/>
      <c r="D24" s="3"/>
      <c r="E24" s="114">
        <v>3</v>
      </c>
      <c r="F24" s="108" t="str" cm="1">
        <f t="array" aca="1" ref="F24" ca="1">IF($B24&lt;&gt;"",INDIRECT("'様式6-1_棟番号"&amp;$E24&amp;"'!G38"),"")</f>
        <v/>
      </c>
      <c r="G24" s="109" t="str" cm="1">
        <f t="array" aca="1" ref="G24" ca="1">IF(AND($B24&lt;&gt;"",$F24&lt;&gt;0),INDIRECT("'様式6-1_棟番号"&amp;$E24&amp;"'!G43"),"")</f>
        <v/>
      </c>
      <c r="H24" s="109" t="str" cm="1">
        <f t="array" aca="1" ref="H24" ca="1">IF(AND($B24&lt;&gt;"",$F24&lt;&gt;0),INDIRECT("'様式6-1_棟番号"&amp;$E24&amp;"'!G44"),"")</f>
        <v/>
      </c>
      <c r="I24" s="3"/>
      <c r="J24" s="3"/>
      <c r="K24" s="3"/>
      <c r="L24" s="3"/>
      <c r="M24" s="3"/>
      <c r="N24" s="3"/>
    </row>
    <row r="25" spans="2:17" ht="24" customHeight="1">
      <c r="B25" s="259" t="str" cm="1">
        <f t="array" aca="1" ref="B25" ca="1">IF(INDIRECT("'様式6-1_棟番号"&amp;$E25&amp;"'!G7")&lt;&gt;0,INDIRECT("'様式6-1_棟番号"&amp;$E25&amp;"'!G7"),"")</f>
        <v/>
      </c>
      <c r="C25" s="260"/>
      <c r="D25" s="3"/>
      <c r="E25" s="114">
        <v>4</v>
      </c>
      <c r="F25" s="108" t="str" cm="1">
        <f t="array" aca="1" ref="F25" ca="1">IF($B25&lt;&gt;"",INDIRECT("'様式6-1_棟番号"&amp;$E25&amp;"'!G38"),"")</f>
        <v/>
      </c>
      <c r="G25" s="109" t="str" cm="1">
        <f t="array" aca="1" ref="G25" ca="1">IF(AND($B25&lt;&gt;"",$F25&lt;&gt;0),INDIRECT("'様式6-1_棟番号"&amp;$E25&amp;"'!G43"),"")</f>
        <v/>
      </c>
      <c r="H25" s="109" t="str" cm="1">
        <f t="array" aca="1" ref="H25" ca="1">IF(AND($B25&lt;&gt;"",$F25&lt;&gt;0),INDIRECT("'様式6-1_棟番号"&amp;$E25&amp;"'!G44"),"")</f>
        <v/>
      </c>
      <c r="I25" s="3"/>
      <c r="J25" s="3"/>
      <c r="K25" s="3"/>
      <c r="L25" s="3"/>
      <c r="M25" s="3"/>
      <c r="N25" s="3"/>
    </row>
    <row r="26" spans="2:17" ht="24" customHeight="1">
      <c r="B26" s="259" t="str" cm="1">
        <f t="array" aca="1" ref="B26" ca="1">IF(INDIRECT("'様式6-1_棟番号"&amp;$E26&amp;"'!G7")&lt;&gt;0,INDIRECT("'様式6-1_棟番号"&amp;$E26&amp;"'!G7"),"")</f>
        <v/>
      </c>
      <c r="C26" s="260"/>
      <c r="D26" s="3"/>
      <c r="E26" s="114">
        <v>5</v>
      </c>
      <c r="F26" s="108" t="str" cm="1">
        <f t="array" aca="1" ref="F26" ca="1">IF($B26&lt;&gt;"",INDIRECT("'様式6-1_棟番号"&amp;$E26&amp;"'!G38"),"")</f>
        <v/>
      </c>
      <c r="G26" s="109" t="str" cm="1">
        <f t="array" aca="1" ref="G26" ca="1">IF(AND($B26&lt;&gt;"",$F26&lt;&gt;0),INDIRECT("'様式6-1_棟番号"&amp;$E26&amp;"'!G43"),"")</f>
        <v/>
      </c>
      <c r="H26" s="109" t="str" cm="1">
        <f t="array" aca="1" ref="H26" ca="1">IF(AND($B26&lt;&gt;"",$F26&lt;&gt;0),INDIRECT("'様式6-1_棟番号"&amp;$E26&amp;"'!G44"),"")</f>
        <v/>
      </c>
      <c r="I26" s="3"/>
      <c r="J26" s="3"/>
      <c r="K26" s="3"/>
      <c r="L26" s="3"/>
      <c r="M26" s="3"/>
      <c r="N26" s="3"/>
    </row>
    <row r="27" spans="2:17" ht="24" hidden="1" customHeight="1">
      <c r="B27" s="259" t="str" cm="1">
        <f t="array" aca="1" ref="B27" ca="1">IF(INDIRECT("'様式6-1_棟番号"&amp;$E27&amp;"'!G7")&lt;&gt;0,INDIRECT("'様式6-1_棟番号"&amp;$E27&amp;"'!G7"),"")</f>
        <v/>
      </c>
      <c r="C27" s="260"/>
      <c r="D27" s="3"/>
      <c r="E27" s="114">
        <v>6</v>
      </c>
      <c r="F27" s="108" t="str" cm="1">
        <f t="array" aca="1" ref="F27" ca="1">IF($B27&lt;&gt;"",INDIRECT("'様式6-1_棟番号"&amp;$E27&amp;"'!G38"),"")</f>
        <v/>
      </c>
      <c r="G27" s="109" t="str" cm="1">
        <f t="array" aca="1" ref="G27" ca="1">IF(AND($B27&lt;&gt;"",$F27&lt;&gt;0),INDIRECT("'様式6-1_棟番号"&amp;$E27&amp;"'!G43"),"")</f>
        <v/>
      </c>
      <c r="H27" s="109" t="str" cm="1">
        <f t="array" aca="1" ref="H27" ca="1">IF(AND($B27&lt;&gt;"",$F27&lt;&gt;0),INDIRECT("'様式6-1_棟番号"&amp;$E27&amp;"'!G44"),"")</f>
        <v/>
      </c>
      <c r="I27" s="3"/>
      <c r="J27" s="3"/>
      <c r="K27" s="3"/>
      <c r="L27" s="3"/>
      <c r="M27" s="3"/>
      <c r="N27" s="3"/>
    </row>
    <row r="28" spans="2:17" ht="24" hidden="1" customHeight="1">
      <c r="B28" s="259" t="str" cm="1">
        <f t="array" aca="1" ref="B28" ca="1">IF(INDIRECT("'様式6-1_棟番号"&amp;$E28&amp;"'!G7")&lt;&gt;0,INDIRECT("'様式6-1_棟番号"&amp;$E28&amp;"'!G7"),"")</f>
        <v/>
      </c>
      <c r="C28" s="260"/>
      <c r="D28" s="3"/>
      <c r="E28" s="114">
        <v>7</v>
      </c>
      <c r="F28" s="108" t="str" cm="1">
        <f t="array" aca="1" ref="F28" ca="1">IF($B28&lt;&gt;"",INDIRECT("'様式6-1_棟番号"&amp;$E28&amp;"'!G38"),"")</f>
        <v/>
      </c>
      <c r="G28" s="109" t="str" cm="1">
        <f t="array" aca="1" ref="G28" ca="1">IF(AND($B28&lt;&gt;"",$F28&lt;&gt;0),INDIRECT("'様式6-1_棟番号"&amp;$E28&amp;"'!G43"),"")</f>
        <v/>
      </c>
      <c r="H28" s="109" t="str" cm="1">
        <f t="array" aca="1" ref="H28" ca="1">IF(AND($B28&lt;&gt;"",$F28&lt;&gt;0),INDIRECT("'様式6-1_棟番号"&amp;$E28&amp;"'!G44"),"")</f>
        <v/>
      </c>
      <c r="I28" s="3"/>
      <c r="J28" s="3"/>
      <c r="K28" s="3"/>
      <c r="L28" s="3"/>
      <c r="M28" s="3"/>
      <c r="N28" s="3"/>
    </row>
    <row r="29" spans="2:17" ht="24" hidden="1" customHeight="1">
      <c r="B29" s="259" t="str" cm="1">
        <f t="array" aca="1" ref="B29" ca="1">IF(INDIRECT("'様式6-1_棟番号"&amp;$E29&amp;"'!G7")&lt;&gt;0,INDIRECT("'様式6-1_棟番号"&amp;$E29&amp;"'!G7"),"")</f>
        <v/>
      </c>
      <c r="C29" s="260"/>
      <c r="D29" s="3"/>
      <c r="E29" s="114">
        <v>8</v>
      </c>
      <c r="F29" s="108" t="str" cm="1">
        <f t="array" aca="1" ref="F29" ca="1">IF($B29&lt;&gt;"",INDIRECT("'様式6-1_棟番号"&amp;$E29&amp;"'!G38"),"")</f>
        <v/>
      </c>
      <c r="G29" s="109" t="str" cm="1">
        <f t="array" aca="1" ref="G29" ca="1">IF(AND($B29&lt;&gt;"",$F29&lt;&gt;0),INDIRECT("'様式6-1_棟番号"&amp;$E29&amp;"'!G43"),"")</f>
        <v/>
      </c>
      <c r="H29" s="109" t="str" cm="1">
        <f t="array" aca="1" ref="H29" ca="1">IF(AND($B29&lt;&gt;"",$F29&lt;&gt;0),INDIRECT("'様式6-1_棟番号"&amp;$E29&amp;"'!G44"),"")</f>
        <v/>
      </c>
      <c r="I29" s="3"/>
      <c r="J29" s="3"/>
      <c r="K29" s="3"/>
      <c r="L29" s="3"/>
      <c r="M29" s="3"/>
      <c r="N29" s="3"/>
    </row>
    <row r="30" spans="2:17" ht="24" hidden="1" customHeight="1">
      <c r="B30" s="259" t="str" cm="1">
        <f t="array" aca="1" ref="B30" ca="1">IF(INDIRECT("'様式6-1_棟番号"&amp;$E30&amp;"'!G7")&lt;&gt;0,INDIRECT("'様式6-1_棟番号"&amp;$E30&amp;"'!G7"),"")</f>
        <v/>
      </c>
      <c r="C30" s="260"/>
      <c r="D30" s="3"/>
      <c r="E30" s="114">
        <v>9</v>
      </c>
      <c r="F30" s="108" t="str" cm="1">
        <f t="array" aca="1" ref="F30" ca="1">IF($B30&lt;&gt;"",INDIRECT("'様式6-1_棟番号"&amp;$E30&amp;"'!G38"),"")</f>
        <v/>
      </c>
      <c r="G30" s="109" t="str" cm="1">
        <f t="array" aca="1" ref="G30" ca="1">IF(AND($B30&lt;&gt;"",$F30&lt;&gt;0),INDIRECT("'様式6-1_棟番号"&amp;$E30&amp;"'!G43"),"")</f>
        <v/>
      </c>
      <c r="H30" s="109" t="str" cm="1">
        <f t="array" aca="1" ref="H30" ca="1">IF(AND($B30&lt;&gt;"",$F30&lt;&gt;0),INDIRECT("'様式6-1_棟番号"&amp;$E30&amp;"'!G44"),"")</f>
        <v/>
      </c>
      <c r="I30" s="3"/>
      <c r="J30" s="3"/>
      <c r="K30" s="3"/>
      <c r="L30" s="3"/>
      <c r="M30" s="3"/>
      <c r="N30" s="3"/>
    </row>
    <row r="31" spans="2:17" ht="24" hidden="1" customHeight="1">
      <c r="B31" s="259" t="str" cm="1">
        <f t="array" aca="1" ref="B31" ca="1">IF(INDIRECT("'様式6-1_棟番号"&amp;$E31&amp;"'!G7")&lt;&gt;0,INDIRECT("'様式6-1_棟番号"&amp;$E31&amp;"'!G7"),"")</f>
        <v/>
      </c>
      <c r="C31" s="260"/>
      <c r="D31" s="3"/>
      <c r="E31" s="114">
        <v>10</v>
      </c>
      <c r="F31" s="108" t="str" cm="1">
        <f t="array" aca="1" ref="F31" ca="1">IF($B31&lt;&gt;"",INDIRECT("'様式6-1_棟番号"&amp;$E31&amp;"'!G38"),"")</f>
        <v/>
      </c>
      <c r="G31" s="109" t="str" cm="1">
        <f t="array" aca="1" ref="G31" ca="1">IF(AND($B31&lt;&gt;"",$F31&lt;&gt;0),INDIRECT("'様式6-1_棟番号"&amp;$E31&amp;"'!G43"),"")</f>
        <v/>
      </c>
      <c r="H31" s="109" t="str" cm="1">
        <f t="array" aca="1" ref="H31" ca="1">IF(AND($B31&lt;&gt;"",$F31&lt;&gt;0),INDIRECT("'様式6-1_棟番号"&amp;$E31&amp;"'!G44"),"")</f>
        <v/>
      </c>
      <c r="I31" s="3"/>
      <c r="J31" s="3"/>
      <c r="K31" s="3"/>
      <c r="L31" s="3"/>
      <c r="M31" s="3"/>
      <c r="N31" s="3"/>
    </row>
    <row r="32" spans="2:17" ht="24" customHeight="1">
      <c r="D32" s="3"/>
      <c r="E32" s="3"/>
      <c r="F32" s="3"/>
      <c r="G32" s="3"/>
      <c r="H32" s="3"/>
      <c r="I32" s="3"/>
      <c r="J32" s="3"/>
      <c r="K32" s="3"/>
      <c r="L32" s="3"/>
      <c r="M32" s="3"/>
      <c r="N32" s="3"/>
    </row>
    <row r="33" spans="2:14" ht="24" customHeight="1">
      <c r="D33" s="3"/>
      <c r="E33" s="388" t="s">
        <v>103</v>
      </c>
      <c r="F33" s="388"/>
      <c r="G33" s="388"/>
      <c r="H33" s="3"/>
      <c r="I33" s="3"/>
      <c r="J33" s="3"/>
      <c r="K33" s="3"/>
      <c r="L33" s="3"/>
      <c r="M33" s="3"/>
      <c r="N33" s="3"/>
    </row>
    <row r="34" spans="2:14" ht="24" customHeight="1">
      <c r="D34" s="3"/>
      <c r="E34" s="383" t="s">
        <v>2</v>
      </c>
      <c r="F34" s="395" t="s">
        <v>104</v>
      </c>
      <c r="G34" s="383" t="s">
        <v>105</v>
      </c>
      <c r="H34" s="383"/>
      <c r="I34" s="383"/>
      <c r="J34" s="383"/>
      <c r="K34" s="383"/>
      <c r="L34" s="3"/>
      <c r="M34" s="3"/>
      <c r="N34" s="3"/>
    </row>
    <row r="35" spans="2:14" ht="24" customHeight="1">
      <c r="D35" s="3"/>
      <c r="E35" s="383"/>
      <c r="F35" s="389"/>
      <c r="G35" s="383"/>
      <c r="H35" s="383"/>
      <c r="I35" s="383"/>
      <c r="J35" s="383"/>
      <c r="K35" s="383"/>
      <c r="L35" s="3"/>
      <c r="M35" s="3"/>
      <c r="N35" s="3"/>
    </row>
    <row r="36" spans="2:14" ht="24" customHeight="1">
      <c r="B36" s="259" t="str" cm="1">
        <f t="array" aca="1" ref="B36" ca="1">IF(INDIRECT("'様式6-1_棟番号"&amp;$E36&amp;"'!G7")&lt;&gt;0,INDIRECT("'様式6-1_棟番号"&amp;$E36&amp;"'!G7"),"")</f>
        <v/>
      </c>
      <c r="C36" s="260"/>
      <c r="D36" s="3"/>
      <c r="E36" s="114">
        <v>1</v>
      </c>
      <c r="F36" s="111" t="str" cm="1">
        <f t="array" aca="1" ref="F36" ca="1">IF($B36&lt;&gt;"",INDIRECT("'様式6-1_棟番号"&amp;$E36&amp;"'!G46"),"")</f>
        <v/>
      </c>
      <c r="G36" s="380" t="str" cm="1">
        <f t="array" aca="1" ref="G36" ca="1">IF(AND($B36&lt;&gt;"",$F36&lt;&gt;0),INDIRECT("'様式6-1_棟番号"&amp;$E36&amp;"'!G47"),"")</f>
        <v/>
      </c>
      <c r="H36" s="381"/>
      <c r="I36" s="381"/>
      <c r="J36" s="381"/>
      <c r="K36" s="382"/>
      <c r="L36" s="3"/>
      <c r="M36" s="3"/>
      <c r="N36" s="3"/>
    </row>
    <row r="37" spans="2:14" ht="24" customHeight="1">
      <c r="B37" s="259" t="str" cm="1">
        <f t="array" aca="1" ref="B37" ca="1">IF(INDIRECT("'様式6-1_棟番号"&amp;$E37&amp;"'!G7")&lt;&gt;0,INDIRECT("'様式6-1_棟番号"&amp;$E37&amp;"'!G7"),"")</f>
        <v/>
      </c>
      <c r="C37" s="260"/>
      <c r="D37" s="3"/>
      <c r="E37" s="114">
        <v>2</v>
      </c>
      <c r="F37" s="111" t="str" cm="1">
        <f t="array" aca="1" ref="F37" ca="1">IF($B37&lt;&gt;"",INDIRECT("'様式6-1_棟番号"&amp;$E37&amp;"'!G46"),"")</f>
        <v/>
      </c>
      <c r="G37" s="380" t="str" cm="1">
        <f t="array" aca="1" ref="G37" ca="1">IF(AND($B37&lt;&gt;"",$F37&lt;&gt;0),INDIRECT("'様式6-1_棟番号"&amp;$E37&amp;"'!G47"),"")</f>
        <v/>
      </c>
      <c r="H37" s="381"/>
      <c r="I37" s="381"/>
      <c r="J37" s="381"/>
      <c r="K37" s="382"/>
      <c r="L37" s="3"/>
      <c r="M37" s="3"/>
      <c r="N37" s="3"/>
    </row>
    <row r="38" spans="2:14" ht="24" customHeight="1">
      <c r="B38" s="259" t="str" cm="1">
        <f t="array" aca="1" ref="B38" ca="1">IF(INDIRECT("'様式6-1_棟番号"&amp;$E38&amp;"'!G7")&lt;&gt;0,INDIRECT("'様式6-1_棟番号"&amp;$E38&amp;"'!G7"),"")</f>
        <v/>
      </c>
      <c r="C38" s="260"/>
      <c r="D38" s="3"/>
      <c r="E38" s="114">
        <v>3</v>
      </c>
      <c r="F38" s="111" t="str" cm="1">
        <f t="array" aca="1" ref="F38" ca="1">IF($B38&lt;&gt;"",INDIRECT("'様式6-1_棟番号"&amp;$E38&amp;"'!G46"),"")</f>
        <v/>
      </c>
      <c r="G38" s="380" t="str" cm="1">
        <f t="array" aca="1" ref="G38" ca="1">IF(AND($B38&lt;&gt;"",$F38&lt;&gt;0),INDIRECT("'様式6-1_棟番号"&amp;$E38&amp;"'!G47"),"")</f>
        <v/>
      </c>
      <c r="H38" s="381"/>
      <c r="I38" s="381"/>
      <c r="J38" s="381"/>
      <c r="K38" s="382"/>
      <c r="L38" s="3"/>
      <c r="M38" s="3"/>
      <c r="N38" s="3"/>
    </row>
    <row r="39" spans="2:14" ht="24" customHeight="1">
      <c r="B39" s="259" t="str" cm="1">
        <f t="array" aca="1" ref="B39" ca="1">IF(INDIRECT("'様式6-1_棟番号"&amp;$E39&amp;"'!G7")&lt;&gt;0,INDIRECT("'様式6-1_棟番号"&amp;$E39&amp;"'!G7"),"")</f>
        <v/>
      </c>
      <c r="C39" s="260"/>
      <c r="D39" s="3"/>
      <c r="E39" s="114">
        <v>4</v>
      </c>
      <c r="F39" s="111" t="str" cm="1">
        <f t="array" aca="1" ref="F39" ca="1">IF($B39&lt;&gt;"",INDIRECT("'様式6-1_棟番号"&amp;$E39&amp;"'!G46"),"")</f>
        <v/>
      </c>
      <c r="G39" s="380" t="str" cm="1">
        <f t="array" aca="1" ref="G39" ca="1">IF(AND($B39&lt;&gt;"",$F39&lt;&gt;0),INDIRECT("'様式6-1_棟番号"&amp;$E39&amp;"'!G47"),"")</f>
        <v/>
      </c>
      <c r="H39" s="381"/>
      <c r="I39" s="381"/>
      <c r="J39" s="381"/>
      <c r="K39" s="382"/>
      <c r="L39" s="3"/>
      <c r="M39" s="3"/>
      <c r="N39" s="3"/>
    </row>
    <row r="40" spans="2:14" ht="24" customHeight="1">
      <c r="B40" s="259" t="str" cm="1">
        <f t="array" aca="1" ref="B40" ca="1">IF(INDIRECT("'様式6-1_棟番号"&amp;$E40&amp;"'!G7")&lt;&gt;0,INDIRECT("'様式6-1_棟番号"&amp;$E40&amp;"'!G7"),"")</f>
        <v/>
      </c>
      <c r="C40" s="260"/>
      <c r="D40" s="3"/>
      <c r="E40" s="114">
        <v>5</v>
      </c>
      <c r="F40" s="111" t="str" cm="1">
        <f t="array" aca="1" ref="F40" ca="1">IF($B40&lt;&gt;"",INDIRECT("'様式6-1_棟番号"&amp;$E40&amp;"'!G46"),"")</f>
        <v/>
      </c>
      <c r="G40" s="380" t="str" cm="1">
        <f t="array" aca="1" ref="G40" ca="1">IF(AND($B40&lt;&gt;"",$F40&lt;&gt;0),INDIRECT("'様式6-1_棟番号"&amp;$E40&amp;"'!G47"),"")</f>
        <v/>
      </c>
      <c r="H40" s="381"/>
      <c r="I40" s="381"/>
      <c r="J40" s="381"/>
      <c r="K40" s="382"/>
      <c r="L40" s="3"/>
      <c r="M40" s="3"/>
      <c r="N40" s="3"/>
    </row>
    <row r="41" spans="2:14" ht="24" hidden="1" customHeight="1">
      <c r="B41" s="259" t="str" cm="1">
        <f t="array" aca="1" ref="B41" ca="1">IF(INDIRECT("'様式6-1_棟番号"&amp;$E41&amp;"'!G7")&lt;&gt;0,INDIRECT("'様式6-1_棟番号"&amp;$E41&amp;"'!G7"),"")</f>
        <v/>
      </c>
      <c r="C41" s="260"/>
      <c r="D41" s="3"/>
      <c r="E41" s="114">
        <v>6</v>
      </c>
      <c r="F41" s="111" t="str" cm="1">
        <f t="array" aca="1" ref="F41" ca="1">IF($B41&lt;&gt;"",INDIRECT("'様式6-1_棟番号"&amp;$E41&amp;"'!G46"),"")</f>
        <v/>
      </c>
      <c r="G41" s="380" t="str" cm="1">
        <f t="array" aca="1" ref="G41" ca="1">IF(AND($B41&lt;&gt;"",$F41&lt;&gt;0),INDIRECT("'様式6-1_棟番号"&amp;$E41&amp;"'!G47"),"")</f>
        <v/>
      </c>
      <c r="H41" s="381"/>
      <c r="I41" s="381"/>
      <c r="J41" s="381"/>
      <c r="K41" s="382"/>
      <c r="L41" s="3"/>
      <c r="M41" s="3"/>
      <c r="N41" s="3"/>
    </row>
    <row r="42" spans="2:14" ht="24" hidden="1" customHeight="1">
      <c r="B42" s="259" t="str" cm="1">
        <f t="array" aca="1" ref="B42" ca="1">IF(INDIRECT("'様式6-1_棟番号"&amp;$E42&amp;"'!G7")&lt;&gt;0,INDIRECT("'様式6-1_棟番号"&amp;$E42&amp;"'!G7"),"")</f>
        <v/>
      </c>
      <c r="C42" s="260"/>
      <c r="D42" s="3"/>
      <c r="E42" s="114">
        <v>7</v>
      </c>
      <c r="F42" s="111" t="str" cm="1">
        <f t="array" aca="1" ref="F42" ca="1">IF($B42&lt;&gt;"",INDIRECT("'様式6-1_棟番号"&amp;$E42&amp;"'!G46"),"")</f>
        <v/>
      </c>
      <c r="G42" s="380" t="str" cm="1">
        <f t="array" aca="1" ref="G42" ca="1">IF(AND($B42&lt;&gt;"",$F42&lt;&gt;0),INDIRECT("'様式6-1_棟番号"&amp;$E42&amp;"'!G47"),"")</f>
        <v/>
      </c>
      <c r="H42" s="381"/>
      <c r="I42" s="381"/>
      <c r="J42" s="381"/>
      <c r="K42" s="382"/>
      <c r="L42" s="3"/>
      <c r="M42" s="3"/>
      <c r="N42" s="3"/>
    </row>
    <row r="43" spans="2:14" ht="24" hidden="1" customHeight="1">
      <c r="B43" s="259" t="str" cm="1">
        <f t="array" aca="1" ref="B43" ca="1">IF(INDIRECT("'様式6-1_棟番号"&amp;$E43&amp;"'!G7")&lt;&gt;0,INDIRECT("'様式6-1_棟番号"&amp;$E43&amp;"'!G7"),"")</f>
        <v/>
      </c>
      <c r="C43" s="260"/>
      <c r="D43" s="3"/>
      <c r="E43" s="114">
        <v>8</v>
      </c>
      <c r="F43" s="111" t="str" cm="1">
        <f t="array" aca="1" ref="F43" ca="1">IF($B43&lt;&gt;"",INDIRECT("'様式6-1_棟番号"&amp;$E43&amp;"'!G46"),"")</f>
        <v/>
      </c>
      <c r="G43" s="380" t="str" cm="1">
        <f t="array" aca="1" ref="G43" ca="1">IF(AND($B43&lt;&gt;"",$F43&lt;&gt;0),INDIRECT("'様式6-1_棟番号"&amp;$E43&amp;"'!G47"),"")</f>
        <v/>
      </c>
      <c r="H43" s="381"/>
      <c r="I43" s="381"/>
      <c r="J43" s="381"/>
      <c r="K43" s="382"/>
      <c r="L43" s="3"/>
      <c r="M43" s="3"/>
      <c r="N43" s="3"/>
    </row>
    <row r="44" spans="2:14" ht="24" hidden="1" customHeight="1">
      <c r="B44" s="259" t="str" cm="1">
        <f t="array" aca="1" ref="B44" ca="1">IF(INDIRECT("'様式6-1_棟番号"&amp;$E44&amp;"'!G7")&lt;&gt;0,INDIRECT("'様式6-1_棟番号"&amp;$E44&amp;"'!G7"),"")</f>
        <v/>
      </c>
      <c r="C44" s="260"/>
      <c r="D44" s="3"/>
      <c r="E44" s="114">
        <v>9</v>
      </c>
      <c r="F44" s="111" t="str" cm="1">
        <f t="array" aca="1" ref="F44" ca="1">IF($B44&lt;&gt;"",INDIRECT("'様式6-1_棟番号"&amp;$E44&amp;"'!G46"),"")</f>
        <v/>
      </c>
      <c r="G44" s="380" t="str" cm="1">
        <f t="array" aca="1" ref="G44" ca="1">IF(AND($B44&lt;&gt;"",$F44&lt;&gt;0),INDIRECT("'様式6-1_棟番号"&amp;$E44&amp;"'!G47"),"")</f>
        <v/>
      </c>
      <c r="H44" s="381"/>
      <c r="I44" s="381"/>
      <c r="J44" s="381"/>
      <c r="K44" s="382"/>
      <c r="L44" s="3"/>
      <c r="M44" s="3"/>
      <c r="N44" s="3"/>
    </row>
    <row r="45" spans="2:14" ht="24" hidden="1" customHeight="1">
      <c r="B45" s="259" t="str" cm="1">
        <f t="array" aca="1" ref="B45" ca="1">IF(INDIRECT("'様式6-1_棟番号"&amp;$E45&amp;"'!G7")&lt;&gt;0,INDIRECT("'様式6-1_棟番号"&amp;$E45&amp;"'!G7"),"")</f>
        <v/>
      </c>
      <c r="C45" s="260"/>
      <c r="D45" s="3"/>
      <c r="E45" s="114">
        <v>10</v>
      </c>
      <c r="F45" s="111" t="str" cm="1">
        <f t="array" aca="1" ref="F45" ca="1">IF($B45&lt;&gt;"",INDIRECT("'様式6-1_棟番号"&amp;$E45&amp;"'!G46"),"")</f>
        <v/>
      </c>
      <c r="G45" s="380" t="str" cm="1">
        <f t="array" aca="1" ref="G45" ca="1">IF(AND($B45&lt;&gt;"",$F45&lt;&gt;0),INDIRECT("'様式6-1_棟番号"&amp;$E45&amp;"'!G47"),"")</f>
        <v/>
      </c>
      <c r="H45" s="381"/>
      <c r="I45" s="381"/>
      <c r="J45" s="381"/>
      <c r="K45" s="382"/>
      <c r="L45" s="3"/>
      <c r="M45" s="3"/>
      <c r="N45" s="3"/>
    </row>
    <row r="46" spans="2:14" ht="24" customHeight="1">
      <c r="D46" s="3"/>
      <c r="E46" s="3"/>
      <c r="F46" s="3"/>
      <c r="G46" s="3"/>
      <c r="H46" s="3"/>
      <c r="I46" s="3"/>
      <c r="J46" s="3"/>
      <c r="K46" s="3"/>
      <c r="L46" s="3"/>
      <c r="M46" s="3"/>
      <c r="N46" s="3"/>
    </row>
  </sheetData>
  <sheetProtection algorithmName="SHA-512" hashValue="kY44GNdPjvfuhDM25XbG1OZy7sGkw33UnEXkbssgBSoP5qR+C2vjz7c4rfBcdXcC02SgNKgYYIlUffjtecbdqw==" saltValue="YTb28xLWAAMgZMyZfCT9og==" spinCount="100000" sheet="1" objects="1" scenarios="1" formatRows="0"/>
  <mergeCells count="36">
    <mergeCell ref="F34:F35"/>
    <mergeCell ref="G38:K38"/>
    <mergeCell ref="G39:K39"/>
    <mergeCell ref="G40:K40"/>
    <mergeCell ref="G45:K45"/>
    <mergeCell ref="G34:K35"/>
    <mergeCell ref="G36:K36"/>
    <mergeCell ref="G37:K37"/>
    <mergeCell ref="E5:G5"/>
    <mergeCell ref="E19:G19"/>
    <mergeCell ref="E33:G33"/>
    <mergeCell ref="G20:H20"/>
    <mergeCell ref="F13:G13"/>
    <mergeCell ref="F14:G14"/>
    <mergeCell ref="F15:G15"/>
    <mergeCell ref="F16:G16"/>
    <mergeCell ref="F17:G17"/>
    <mergeCell ref="E6:E7"/>
    <mergeCell ref="F6:G7"/>
    <mergeCell ref="F8:G8"/>
    <mergeCell ref="E4:M4"/>
    <mergeCell ref="G41:K41"/>
    <mergeCell ref="G42:K42"/>
    <mergeCell ref="G43:K43"/>
    <mergeCell ref="G44:K44"/>
    <mergeCell ref="F9:G9"/>
    <mergeCell ref="F10:G10"/>
    <mergeCell ref="F11:G11"/>
    <mergeCell ref="F12:G12"/>
    <mergeCell ref="K6:L6"/>
    <mergeCell ref="J6:J7"/>
    <mergeCell ref="I6:I7"/>
    <mergeCell ref="H6:H7"/>
    <mergeCell ref="E20:E21"/>
    <mergeCell ref="F20:F21"/>
    <mergeCell ref="E34:E35"/>
  </mergeCells>
  <phoneticPr fontId="1"/>
  <pageMargins left="0.7" right="0.7" top="0.75" bottom="0.75" header="0.3" footer="0.3"/>
  <pageSetup paperSize="9" scale="6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56F82-21C4-4F72-B59E-BAA9AEA916F2}">
  <sheetPr codeName="Sheet12"/>
  <dimension ref="A1:AM32"/>
  <sheetViews>
    <sheetView view="pageBreakPreview" zoomScaleNormal="100" zoomScaleSheetLayoutView="100" workbookViewId="0"/>
  </sheetViews>
  <sheetFormatPr defaultColWidth="8.625" defaultRowHeight="30" customHeight="1"/>
  <cols>
    <col min="1" max="1" width="11.75" style="4" customWidth="1"/>
    <col min="2" max="2" width="26.125" style="4" customWidth="1"/>
    <col min="3" max="34" width="3.625" style="4" customWidth="1"/>
    <col min="35" max="35" width="6.25" style="4" hidden="1" customWidth="1"/>
    <col min="36" max="39" width="8.625" style="4" hidden="1" customWidth="1"/>
    <col min="40" max="40" width="8.625" style="4" customWidth="1"/>
    <col min="41" max="16384" width="8.625" style="4"/>
  </cols>
  <sheetData>
    <row r="1" spans="1:39" ht="15.7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93"/>
      <c r="AG1" s="116" t="s">
        <v>206</v>
      </c>
      <c r="AH1" s="93"/>
      <c r="AI1" s="93"/>
    </row>
    <row r="2" spans="1:39" ht="28.35" customHeight="1">
      <c r="B2" s="98"/>
      <c r="C2" s="98"/>
      <c r="D2" s="98"/>
      <c r="E2" s="98"/>
      <c r="F2" s="98"/>
      <c r="G2" s="98"/>
      <c r="H2" s="98"/>
      <c r="I2" s="98"/>
      <c r="J2" s="99" t="s">
        <v>210</v>
      </c>
      <c r="L2" s="98"/>
      <c r="M2" s="98"/>
      <c r="O2" s="98"/>
      <c r="P2" s="98"/>
      <c r="Q2" s="98"/>
      <c r="R2" s="98"/>
      <c r="S2" s="98"/>
      <c r="T2" s="98"/>
      <c r="U2" s="98"/>
      <c r="V2" s="98"/>
      <c r="W2" s="98"/>
      <c r="X2" s="98"/>
      <c r="Y2" s="98"/>
      <c r="Z2" s="98"/>
      <c r="AA2" s="99"/>
      <c r="AB2" s="99"/>
      <c r="AC2" s="99"/>
      <c r="AD2" s="99"/>
      <c r="AE2" s="99"/>
      <c r="AF2" s="99"/>
      <c r="AG2" s="261" t="s">
        <v>182</v>
      </c>
      <c r="AH2" s="99"/>
      <c r="AI2" s="99"/>
    </row>
    <row r="3" spans="1:39" s="21" customFormat="1" ht="28.35" customHeight="1" thickBot="1">
      <c r="A3" s="97" t="s">
        <v>222</v>
      </c>
      <c r="B3" s="36"/>
      <c r="C3" s="37"/>
      <c r="D3" s="37"/>
      <c r="E3" s="37"/>
      <c r="F3" s="37"/>
      <c r="G3" s="37"/>
      <c r="H3" s="37"/>
      <c r="I3" s="37"/>
      <c r="J3" s="37"/>
      <c r="K3" s="37"/>
      <c r="L3" s="37"/>
      <c r="M3" s="37"/>
      <c r="N3" s="37"/>
      <c r="O3" s="37"/>
      <c r="P3" s="37"/>
      <c r="Q3" s="37"/>
      <c r="R3" s="37"/>
      <c r="S3" s="37"/>
      <c r="T3" s="33"/>
      <c r="U3" s="33"/>
      <c r="V3" s="33"/>
      <c r="W3" s="33"/>
      <c r="X3" s="33"/>
      <c r="Y3" s="33"/>
      <c r="Z3" s="33"/>
      <c r="AA3" s="33"/>
      <c r="AB3" s="33"/>
      <c r="AC3" s="33"/>
      <c r="AD3" s="33"/>
      <c r="AE3" s="33"/>
      <c r="AF3" s="33"/>
      <c r="AG3" s="33"/>
      <c r="AH3" s="33"/>
      <c r="AI3" s="33"/>
    </row>
    <row r="4" spans="1:39" ht="28.35" customHeight="1" thickBot="1">
      <c r="A4" s="235"/>
      <c r="B4" s="181" t="s">
        <v>190</v>
      </c>
      <c r="C4" s="236" t="s">
        <v>191</v>
      </c>
      <c r="D4" s="396"/>
      <c r="E4" s="397"/>
      <c r="F4" s="398"/>
      <c r="G4" s="399"/>
      <c r="H4" s="203" t="s">
        <v>107</v>
      </c>
      <c r="I4" s="396"/>
      <c r="J4" s="397"/>
      <c r="K4" s="398"/>
      <c r="L4" s="399"/>
      <c r="M4" s="3"/>
      <c r="N4" s="3"/>
      <c r="O4" s="3"/>
      <c r="P4" s="3"/>
      <c r="Q4" s="3"/>
      <c r="R4" s="3"/>
      <c r="S4" s="204" t="str">
        <f>IF(OR(AND($A$31&lt;$C$31,$A$31&gt;2000),$A$31&gt;=$J$31),"事業期間の開始は"&amp;$AJ$4&amp;"9月以降、"&amp;$AJ$4&amp;"度内としてください。","")</f>
        <v/>
      </c>
      <c r="T4" s="3"/>
      <c r="U4" s="3"/>
      <c r="V4" s="3"/>
      <c r="W4" s="3"/>
      <c r="X4" s="3"/>
      <c r="Y4" s="3"/>
      <c r="Z4" s="3"/>
      <c r="AA4" s="3"/>
      <c r="AB4" s="3"/>
      <c r="AC4" s="3"/>
      <c r="AD4" s="3"/>
      <c r="AE4" s="3"/>
      <c r="AF4" s="3"/>
      <c r="AG4" s="3"/>
      <c r="AH4" s="3"/>
      <c r="AI4" s="247">
        <v>2026</v>
      </c>
      <c r="AJ4" s="4" t="str">
        <f>"令和"&amp;($AI$4-2018)&amp;"年"</f>
        <v>令和8年</v>
      </c>
      <c r="AK4" s="4" t="str">
        <f>"令和"&amp;($AI$4-2018)+1&amp;"年"</f>
        <v>令和9年</v>
      </c>
      <c r="AL4" s="4" t="str">
        <f>"令和"&amp;($AI$4-2018)+2&amp;"年"</f>
        <v>令和10年</v>
      </c>
      <c r="AM4" s="4" t="str">
        <f>"令和"&amp;($AI$4-2018)+3&amp;"年"</f>
        <v>令和11年</v>
      </c>
    </row>
    <row r="5" spans="1:39" ht="9.75" customHeight="1">
      <c r="A5" s="181"/>
      <c r="B5" s="181"/>
      <c r="C5" s="187"/>
      <c r="D5" s="187"/>
      <c r="E5" s="187"/>
      <c r="F5" s="187"/>
      <c r="G5" s="187"/>
      <c r="H5" s="187"/>
      <c r="I5" s="38"/>
      <c r="J5" s="187"/>
      <c r="K5" s="187"/>
      <c r="L5" s="187"/>
      <c r="M5" s="187"/>
      <c r="N5" s="187"/>
      <c r="O5" s="187"/>
      <c r="P5" s="187"/>
      <c r="Q5" s="187"/>
      <c r="R5" s="187"/>
      <c r="S5" s="3"/>
      <c r="T5" s="3"/>
      <c r="U5" s="3"/>
      <c r="V5" s="3"/>
      <c r="W5" s="3"/>
      <c r="X5" s="3"/>
      <c r="Y5" s="3"/>
      <c r="Z5" s="3"/>
      <c r="AA5" s="3"/>
      <c r="AB5" s="3"/>
      <c r="AC5" s="3"/>
      <c r="AD5" s="3"/>
      <c r="AE5" s="3"/>
      <c r="AF5" s="3"/>
      <c r="AG5" s="3"/>
      <c r="AH5" s="3"/>
      <c r="AI5" s="3"/>
    </row>
    <row r="6" spans="1:39" ht="18" customHeight="1">
      <c r="A6" s="34"/>
      <c r="B6" s="34"/>
      <c r="C6" s="215"/>
      <c r="D6" s="215"/>
      <c r="E6" s="188"/>
      <c r="F6" s="35"/>
      <c r="G6" s="215"/>
      <c r="H6" s="215"/>
      <c r="I6" s="237" t="s">
        <v>184</v>
      </c>
      <c r="J6" s="188"/>
      <c r="K6" s="35"/>
      <c r="L6" s="35"/>
      <c r="M6" s="35"/>
      <c r="N6" s="3"/>
      <c r="O6" s="3"/>
      <c r="P6" s="3"/>
      <c r="Q6" s="3"/>
      <c r="R6" s="3"/>
      <c r="S6" s="3"/>
      <c r="T6" s="3"/>
      <c r="U6" s="3"/>
      <c r="V6" s="188"/>
      <c r="W6" s="3"/>
      <c r="X6" s="3"/>
      <c r="Y6" s="3"/>
      <c r="Z6" s="3"/>
      <c r="AA6" s="3"/>
      <c r="AB6" s="3"/>
      <c r="AC6" s="3"/>
      <c r="AD6" s="3"/>
      <c r="AE6" s="3"/>
      <c r="AF6" s="3"/>
      <c r="AG6" s="3"/>
      <c r="AH6"/>
      <c r="AI6"/>
    </row>
    <row r="7" spans="1:39" s="22" customFormat="1" ht="28.5" customHeight="1">
      <c r="A7" s="403"/>
      <c r="B7" s="406" t="s">
        <v>108</v>
      </c>
      <c r="C7" s="194" t="str">
        <f>"令和"&amp;($AI$4-2018)&amp;"年度"</f>
        <v>令和8年度</v>
      </c>
      <c r="D7" s="193"/>
      <c r="E7" s="193"/>
      <c r="F7" s="193"/>
      <c r="G7" s="182"/>
      <c r="H7" s="182"/>
      <c r="I7" s="197"/>
      <c r="J7" s="182" t="str">
        <f>"令和"&amp;($AI$4-2018)+1&amp;"年度"</f>
        <v>令和9年度</v>
      </c>
      <c r="K7" s="182"/>
      <c r="L7" s="182"/>
      <c r="M7" s="182"/>
      <c r="N7" s="182"/>
      <c r="O7" s="182"/>
      <c r="P7" s="182"/>
      <c r="Q7" s="182"/>
      <c r="R7" s="182"/>
      <c r="S7" s="193"/>
      <c r="T7" s="193"/>
      <c r="U7" s="192"/>
      <c r="V7" s="194" t="str">
        <f>"令和"&amp;($AI$4-2018)+2&amp;"年度"</f>
        <v>令和10年度</v>
      </c>
      <c r="W7" s="193"/>
      <c r="X7" s="193"/>
      <c r="Y7" s="193"/>
      <c r="Z7" s="193"/>
      <c r="AA7" s="193"/>
      <c r="AB7" s="193"/>
      <c r="AC7" s="193"/>
      <c r="AD7" s="193"/>
      <c r="AE7" s="193"/>
      <c r="AF7" s="193"/>
      <c r="AG7" s="192"/>
      <c r="AH7"/>
      <c r="AI7"/>
    </row>
    <row r="8" spans="1:39" s="22" customFormat="1" ht="18.75">
      <c r="A8" s="404"/>
      <c r="B8" s="407"/>
      <c r="C8" s="238" t="str">
        <f>"令和"&amp;($AI$4-2018)&amp;"("&amp;$AI$4&amp;")年"</f>
        <v>令和8(2026)年</v>
      </c>
      <c r="D8" s="239"/>
      <c r="E8" s="239"/>
      <c r="F8" s="240"/>
      <c r="G8" s="241" t="str">
        <f>"令和"&amp;(($AI$4-2018)+1)&amp;"("&amp;($AI$4+1)&amp;")年"</f>
        <v>令和9(2027)年</v>
      </c>
      <c r="H8" s="242"/>
      <c r="I8" s="242"/>
      <c r="J8" s="243"/>
      <c r="K8" s="244"/>
      <c r="L8" s="244"/>
      <c r="M8" s="244"/>
      <c r="N8" s="244"/>
      <c r="O8" s="244"/>
      <c r="P8" s="244"/>
      <c r="Q8" s="244"/>
      <c r="R8" s="245"/>
      <c r="S8" s="238" t="str">
        <f>"令和"&amp;(($AI$4-2018)+2)&amp;"("&amp;($AI$4+2)&amp;")年"</f>
        <v>令和10(2028)年</v>
      </c>
      <c r="T8" s="244"/>
      <c r="U8" s="244"/>
      <c r="V8" s="244"/>
      <c r="W8" s="244"/>
      <c r="X8" s="244"/>
      <c r="Y8" s="244"/>
      <c r="Z8" s="244"/>
      <c r="AA8" s="244"/>
      <c r="AB8" s="244"/>
      <c r="AC8" s="244"/>
      <c r="AD8" s="245"/>
      <c r="AE8" s="246" t="str">
        <f>"令和"&amp;(($AI$4-2018)+3)&amp;"("&amp;($AI$4+3)&amp;")年"</f>
        <v>令和11(2029)年</v>
      </c>
      <c r="AF8" s="195"/>
      <c r="AG8" s="196"/>
      <c r="AH8"/>
      <c r="AI8"/>
    </row>
    <row r="9" spans="1:39" s="22" customFormat="1" ht="24.75" thickBot="1">
      <c r="A9" s="405"/>
      <c r="B9" s="405"/>
      <c r="C9" s="250" t="s">
        <v>109</v>
      </c>
      <c r="D9" s="254" t="s">
        <v>110</v>
      </c>
      <c r="E9" s="255" t="s">
        <v>111</v>
      </c>
      <c r="F9" s="256" t="s">
        <v>112</v>
      </c>
      <c r="G9" s="183" t="s">
        <v>113</v>
      </c>
      <c r="H9" s="184" t="s">
        <v>114</v>
      </c>
      <c r="I9" s="199" t="s">
        <v>115</v>
      </c>
      <c r="J9" s="198" t="s">
        <v>116</v>
      </c>
      <c r="K9" s="184" t="s">
        <v>117</v>
      </c>
      <c r="L9" s="185" t="s">
        <v>118</v>
      </c>
      <c r="M9" s="186" t="s">
        <v>119</v>
      </c>
      <c r="N9" s="184" t="s">
        <v>120</v>
      </c>
      <c r="O9" s="185" t="s">
        <v>109</v>
      </c>
      <c r="P9" s="186" t="s">
        <v>110</v>
      </c>
      <c r="Q9" s="184" t="s">
        <v>111</v>
      </c>
      <c r="R9" s="185" t="s">
        <v>112</v>
      </c>
      <c r="S9" s="183" t="s">
        <v>113</v>
      </c>
      <c r="T9" s="184" t="s">
        <v>114</v>
      </c>
      <c r="U9" s="185" t="s">
        <v>115</v>
      </c>
      <c r="V9" s="186" t="s">
        <v>116</v>
      </c>
      <c r="W9" s="184" t="s">
        <v>117</v>
      </c>
      <c r="X9" s="185" t="s">
        <v>118</v>
      </c>
      <c r="Y9" s="186" t="s">
        <v>119</v>
      </c>
      <c r="Z9" s="184" t="s">
        <v>120</v>
      </c>
      <c r="AA9" s="185" t="s">
        <v>109</v>
      </c>
      <c r="AB9" s="186" t="s">
        <v>110</v>
      </c>
      <c r="AC9" s="184" t="s">
        <v>111</v>
      </c>
      <c r="AD9" s="185" t="s">
        <v>112</v>
      </c>
      <c r="AE9" s="183" t="s">
        <v>113</v>
      </c>
      <c r="AF9" s="184" t="s">
        <v>114</v>
      </c>
      <c r="AG9" s="185" t="s">
        <v>115</v>
      </c>
      <c r="AH9"/>
      <c r="AI9"/>
    </row>
    <row r="10" spans="1:39" ht="20.100000000000001" customHeight="1" thickTop="1">
      <c r="A10" s="400" t="s">
        <v>181</v>
      </c>
      <c r="B10" s="158"/>
      <c r="C10" s="251"/>
      <c r="D10" s="121"/>
      <c r="E10" s="119"/>
      <c r="F10" s="120"/>
      <c r="G10" s="122"/>
      <c r="H10" s="119"/>
      <c r="I10" s="189"/>
      <c r="J10" s="122"/>
      <c r="K10" s="119"/>
      <c r="L10" s="120"/>
      <c r="M10" s="121"/>
      <c r="N10" s="119"/>
      <c r="O10" s="120"/>
      <c r="P10" s="121"/>
      <c r="Q10" s="119"/>
      <c r="R10" s="120"/>
      <c r="S10" s="122"/>
      <c r="T10" s="119"/>
      <c r="U10" s="120"/>
      <c r="V10" s="121"/>
      <c r="W10" s="119"/>
      <c r="X10" s="120"/>
      <c r="Y10" s="121"/>
      <c r="Z10" s="119"/>
      <c r="AA10" s="120"/>
      <c r="AB10" s="121"/>
      <c r="AC10" s="119"/>
      <c r="AD10" s="120"/>
      <c r="AE10" s="121"/>
      <c r="AF10" s="119"/>
      <c r="AG10" s="120"/>
      <c r="AH10" s="123"/>
      <c r="AI10"/>
    </row>
    <row r="11" spans="1:39" ht="20.100000000000001" customHeight="1">
      <c r="A11" s="401"/>
      <c r="B11" s="158"/>
      <c r="C11" s="252"/>
      <c r="D11" s="126"/>
      <c r="E11" s="124"/>
      <c r="F11" s="125"/>
      <c r="G11" s="127"/>
      <c r="H11" s="124"/>
      <c r="I11" s="190"/>
      <c r="J11" s="127"/>
      <c r="K11" s="124"/>
      <c r="L11" s="125"/>
      <c r="M11" s="126"/>
      <c r="N11" s="124"/>
      <c r="O11" s="125"/>
      <c r="P11" s="126"/>
      <c r="Q11" s="124"/>
      <c r="R11" s="125"/>
      <c r="S11" s="127"/>
      <c r="T11" s="124"/>
      <c r="U11" s="125"/>
      <c r="V11" s="126"/>
      <c r="W11" s="124"/>
      <c r="X11" s="125"/>
      <c r="Y11" s="126"/>
      <c r="Z11" s="124"/>
      <c r="AA11" s="125"/>
      <c r="AB11" s="126"/>
      <c r="AC11" s="124"/>
      <c r="AD11" s="125"/>
      <c r="AE11" s="126"/>
      <c r="AF11" s="124"/>
      <c r="AG11" s="125"/>
      <c r="AH11" s="123"/>
      <c r="AI11"/>
    </row>
    <row r="12" spans="1:39" ht="20.100000000000001" customHeight="1">
      <c r="A12" s="401"/>
      <c r="B12" s="158"/>
      <c r="C12" s="252"/>
      <c r="D12" s="126"/>
      <c r="E12" s="124"/>
      <c r="F12" s="125"/>
      <c r="G12" s="127"/>
      <c r="H12" s="124"/>
      <c r="I12" s="190"/>
      <c r="J12" s="127"/>
      <c r="K12" s="124"/>
      <c r="L12" s="125"/>
      <c r="M12" s="126"/>
      <c r="N12" s="124"/>
      <c r="O12" s="125"/>
      <c r="P12" s="126"/>
      <c r="Q12" s="124"/>
      <c r="R12" s="125"/>
      <c r="S12" s="127"/>
      <c r="T12" s="124"/>
      <c r="U12" s="125"/>
      <c r="V12" s="126"/>
      <c r="W12" s="124"/>
      <c r="X12" s="125"/>
      <c r="Y12" s="126"/>
      <c r="Z12" s="124"/>
      <c r="AA12" s="125"/>
      <c r="AB12" s="126"/>
      <c r="AC12" s="124"/>
      <c r="AD12" s="125"/>
      <c r="AE12" s="126"/>
      <c r="AF12" s="124"/>
      <c r="AG12" s="125"/>
      <c r="AH12" s="123"/>
      <c r="AI12"/>
    </row>
    <row r="13" spans="1:39" ht="20.100000000000001" customHeight="1">
      <c r="A13" s="401"/>
      <c r="B13" s="158"/>
      <c r="C13" s="252"/>
      <c r="D13" s="126"/>
      <c r="E13" s="124"/>
      <c r="F13" s="125"/>
      <c r="G13" s="127"/>
      <c r="H13" s="124"/>
      <c r="I13" s="190"/>
      <c r="J13" s="127"/>
      <c r="K13" s="124"/>
      <c r="L13" s="125"/>
      <c r="M13" s="126"/>
      <c r="N13" s="124"/>
      <c r="O13" s="125"/>
      <c r="P13" s="126"/>
      <c r="Q13" s="124"/>
      <c r="R13" s="125"/>
      <c r="S13" s="127"/>
      <c r="T13" s="124"/>
      <c r="U13" s="125"/>
      <c r="V13" s="126"/>
      <c r="W13" s="124"/>
      <c r="X13" s="125"/>
      <c r="Y13" s="126"/>
      <c r="Z13" s="124"/>
      <c r="AA13" s="125"/>
      <c r="AB13" s="126"/>
      <c r="AC13" s="124"/>
      <c r="AD13" s="125"/>
      <c r="AE13" s="126"/>
      <c r="AF13" s="124"/>
      <c r="AG13" s="125"/>
      <c r="AH13" s="123"/>
      <c r="AI13"/>
    </row>
    <row r="14" spans="1:39" ht="20.100000000000001" customHeight="1" thickBot="1">
      <c r="A14" s="408"/>
      <c r="B14" s="213"/>
      <c r="C14" s="253"/>
      <c r="D14" s="130"/>
      <c r="E14" s="128"/>
      <c r="F14" s="129"/>
      <c r="G14" s="131"/>
      <c r="H14" s="128"/>
      <c r="I14" s="191"/>
      <c r="J14" s="131"/>
      <c r="K14" s="128"/>
      <c r="L14" s="129"/>
      <c r="M14" s="130"/>
      <c r="N14" s="128"/>
      <c r="O14" s="129"/>
      <c r="P14" s="130"/>
      <c r="Q14" s="128"/>
      <c r="R14" s="129"/>
      <c r="S14" s="131"/>
      <c r="T14" s="128"/>
      <c r="U14" s="129"/>
      <c r="V14" s="130"/>
      <c r="W14" s="128"/>
      <c r="X14" s="129"/>
      <c r="Y14" s="130"/>
      <c r="Z14" s="128"/>
      <c r="AA14" s="129"/>
      <c r="AB14" s="130"/>
      <c r="AC14" s="128"/>
      <c r="AD14" s="129"/>
      <c r="AE14" s="130"/>
      <c r="AF14" s="128"/>
      <c r="AG14" s="129"/>
      <c r="AH14" s="123"/>
      <c r="AI14"/>
    </row>
    <row r="15" spans="1:39" ht="20.100000000000001" customHeight="1" thickTop="1">
      <c r="A15" s="400" t="s">
        <v>183</v>
      </c>
      <c r="B15" s="158"/>
      <c r="C15" s="251"/>
      <c r="D15" s="121"/>
      <c r="E15" s="119"/>
      <c r="F15" s="120"/>
      <c r="G15" s="122"/>
      <c r="H15" s="119"/>
      <c r="I15" s="189"/>
      <c r="J15" s="122"/>
      <c r="K15" s="119"/>
      <c r="L15" s="120"/>
      <c r="M15" s="121"/>
      <c r="N15" s="119"/>
      <c r="O15" s="120"/>
      <c r="P15" s="121"/>
      <c r="Q15" s="119"/>
      <c r="R15" s="120"/>
      <c r="S15" s="122"/>
      <c r="T15" s="119"/>
      <c r="U15" s="120"/>
      <c r="V15" s="121"/>
      <c r="W15" s="119"/>
      <c r="X15" s="120"/>
      <c r="Y15" s="121"/>
      <c r="Z15" s="119"/>
      <c r="AA15" s="120"/>
      <c r="AB15" s="121"/>
      <c r="AC15" s="119"/>
      <c r="AD15" s="120"/>
      <c r="AE15" s="121"/>
      <c r="AF15" s="119"/>
      <c r="AG15" s="120"/>
      <c r="AH15" s="123"/>
      <c r="AI15"/>
    </row>
    <row r="16" spans="1:39" ht="20.100000000000001" customHeight="1">
      <c r="A16" s="401"/>
      <c r="B16" s="158"/>
      <c r="C16" s="252"/>
      <c r="D16" s="126"/>
      <c r="E16" s="124"/>
      <c r="F16" s="125"/>
      <c r="G16" s="127"/>
      <c r="H16" s="124"/>
      <c r="I16" s="190"/>
      <c r="J16" s="127"/>
      <c r="K16" s="124"/>
      <c r="L16" s="125"/>
      <c r="M16" s="126"/>
      <c r="N16" s="124"/>
      <c r="O16" s="125"/>
      <c r="P16" s="126"/>
      <c r="Q16" s="124"/>
      <c r="R16" s="125"/>
      <c r="S16" s="127"/>
      <c r="T16" s="124"/>
      <c r="U16" s="125"/>
      <c r="V16" s="126"/>
      <c r="W16" s="124"/>
      <c r="X16" s="125"/>
      <c r="Y16" s="126"/>
      <c r="Z16" s="124"/>
      <c r="AA16" s="125"/>
      <c r="AB16" s="126"/>
      <c r="AC16" s="124"/>
      <c r="AD16" s="125"/>
      <c r="AE16" s="126"/>
      <c r="AF16" s="124"/>
      <c r="AG16" s="125"/>
      <c r="AH16" s="123"/>
      <c r="AI16"/>
    </row>
    <row r="17" spans="1:35" ht="20.100000000000001" customHeight="1">
      <c r="A17" s="401"/>
      <c r="B17" s="158"/>
      <c r="C17" s="252"/>
      <c r="D17" s="126"/>
      <c r="E17" s="124"/>
      <c r="F17" s="125"/>
      <c r="G17" s="127"/>
      <c r="H17" s="124"/>
      <c r="I17" s="190"/>
      <c r="J17" s="127"/>
      <c r="K17" s="124"/>
      <c r="L17" s="125"/>
      <c r="M17" s="126"/>
      <c r="N17" s="124"/>
      <c r="O17" s="125"/>
      <c r="P17" s="126"/>
      <c r="Q17" s="124"/>
      <c r="R17" s="125"/>
      <c r="S17" s="127"/>
      <c r="T17" s="124"/>
      <c r="U17" s="125"/>
      <c r="V17" s="126"/>
      <c r="W17" s="124"/>
      <c r="X17" s="125"/>
      <c r="Y17" s="126"/>
      <c r="Z17" s="124"/>
      <c r="AA17" s="125"/>
      <c r="AB17" s="126"/>
      <c r="AC17" s="124"/>
      <c r="AD17" s="125"/>
      <c r="AE17" s="126"/>
      <c r="AF17" s="124"/>
      <c r="AG17" s="125"/>
      <c r="AH17" s="123"/>
      <c r="AI17"/>
    </row>
    <row r="18" spans="1:35" ht="20.100000000000001" customHeight="1">
      <c r="A18" s="401"/>
      <c r="B18" s="158"/>
      <c r="C18" s="252"/>
      <c r="D18" s="126"/>
      <c r="E18" s="124"/>
      <c r="F18" s="125"/>
      <c r="G18" s="127"/>
      <c r="H18" s="124"/>
      <c r="I18" s="190"/>
      <c r="J18" s="127"/>
      <c r="K18" s="124"/>
      <c r="L18" s="125"/>
      <c r="M18" s="126"/>
      <c r="N18" s="124"/>
      <c r="O18" s="125"/>
      <c r="P18" s="126"/>
      <c r="Q18" s="124"/>
      <c r="R18" s="125"/>
      <c r="S18" s="127"/>
      <c r="T18" s="124"/>
      <c r="U18" s="125"/>
      <c r="V18" s="126"/>
      <c r="W18" s="124"/>
      <c r="X18" s="125"/>
      <c r="Y18" s="126"/>
      <c r="Z18" s="124"/>
      <c r="AA18" s="125"/>
      <c r="AB18" s="126"/>
      <c r="AC18" s="124"/>
      <c r="AD18" s="125"/>
      <c r="AE18" s="126"/>
      <c r="AF18" s="124"/>
      <c r="AG18" s="125"/>
      <c r="AH18" s="123"/>
      <c r="AI18"/>
    </row>
    <row r="19" spans="1:35" ht="20.100000000000001" customHeight="1" thickBot="1">
      <c r="A19" s="408"/>
      <c r="B19" s="213"/>
      <c r="C19" s="253"/>
      <c r="D19" s="130"/>
      <c r="E19" s="128"/>
      <c r="F19" s="129"/>
      <c r="G19" s="131"/>
      <c r="H19" s="128"/>
      <c r="I19" s="191"/>
      <c r="J19" s="131"/>
      <c r="K19" s="128"/>
      <c r="L19" s="129"/>
      <c r="M19" s="130"/>
      <c r="N19" s="128"/>
      <c r="O19" s="129"/>
      <c r="P19" s="130"/>
      <c r="Q19" s="128"/>
      <c r="R19" s="129"/>
      <c r="S19" s="131"/>
      <c r="T19" s="128"/>
      <c r="U19" s="129"/>
      <c r="V19" s="130"/>
      <c r="W19" s="128"/>
      <c r="X19" s="129"/>
      <c r="Y19" s="130"/>
      <c r="Z19" s="128"/>
      <c r="AA19" s="129"/>
      <c r="AB19" s="130"/>
      <c r="AC19" s="128"/>
      <c r="AD19" s="129"/>
      <c r="AE19" s="130"/>
      <c r="AF19" s="128"/>
      <c r="AG19" s="129"/>
      <c r="AH19" s="123"/>
      <c r="AI19"/>
    </row>
    <row r="20" spans="1:35" ht="20.100000000000001" customHeight="1" thickTop="1">
      <c r="A20" s="400" t="s">
        <v>128</v>
      </c>
      <c r="B20" s="158"/>
      <c r="C20" s="252"/>
      <c r="D20" s="126"/>
      <c r="E20" s="124"/>
      <c r="F20" s="125"/>
      <c r="G20" s="127"/>
      <c r="H20" s="124"/>
      <c r="I20" s="190"/>
      <c r="J20" s="127"/>
      <c r="K20" s="124"/>
      <c r="L20" s="125"/>
      <c r="M20" s="126"/>
      <c r="N20" s="124"/>
      <c r="O20" s="125"/>
      <c r="P20" s="126"/>
      <c r="Q20" s="124"/>
      <c r="R20" s="125"/>
      <c r="S20" s="127"/>
      <c r="T20" s="124"/>
      <c r="U20" s="125"/>
      <c r="V20" s="126"/>
      <c r="W20" s="124"/>
      <c r="X20" s="125"/>
      <c r="Y20" s="121"/>
      <c r="Z20" s="132"/>
      <c r="AA20" s="120"/>
      <c r="AB20" s="126"/>
      <c r="AC20" s="124"/>
      <c r="AD20" s="125"/>
      <c r="AE20" s="121"/>
      <c r="AF20" s="132"/>
      <c r="AG20" s="120"/>
      <c r="AH20" s="123"/>
      <c r="AI20"/>
    </row>
    <row r="21" spans="1:35" ht="20.100000000000001" customHeight="1">
      <c r="A21" s="401"/>
      <c r="B21" s="158"/>
      <c r="C21" s="252"/>
      <c r="D21" s="126"/>
      <c r="E21" s="124"/>
      <c r="F21" s="125"/>
      <c r="G21" s="127"/>
      <c r="H21" s="124"/>
      <c r="I21" s="190"/>
      <c r="J21" s="127"/>
      <c r="K21" s="124"/>
      <c r="L21" s="125"/>
      <c r="M21" s="126"/>
      <c r="N21" s="124"/>
      <c r="O21" s="125"/>
      <c r="P21" s="126"/>
      <c r="Q21" s="124"/>
      <c r="R21" s="125"/>
      <c r="S21" s="126"/>
      <c r="T21" s="124"/>
      <c r="U21" s="125"/>
      <c r="V21" s="126"/>
      <c r="W21" s="124"/>
      <c r="X21" s="125"/>
      <c r="Y21" s="126"/>
      <c r="Z21" s="132"/>
      <c r="AA21" s="125"/>
      <c r="AB21" s="126"/>
      <c r="AC21" s="124"/>
      <c r="AD21" s="125"/>
      <c r="AE21" s="126"/>
      <c r="AF21" s="132"/>
      <c r="AG21" s="125"/>
      <c r="AH21" s="123"/>
      <c r="AI21"/>
    </row>
    <row r="22" spans="1:35" ht="20.100000000000001" customHeight="1">
      <c r="A22" s="401"/>
      <c r="B22" s="158"/>
      <c r="C22" s="252"/>
      <c r="D22" s="126"/>
      <c r="E22" s="124"/>
      <c r="F22" s="125"/>
      <c r="G22" s="127"/>
      <c r="H22" s="124"/>
      <c r="I22" s="190"/>
      <c r="J22" s="127"/>
      <c r="K22" s="124"/>
      <c r="L22" s="125"/>
      <c r="M22" s="126"/>
      <c r="N22" s="124"/>
      <c r="O22" s="125"/>
      <c r="P22" s="126"/>
      <c r="Q22" s="124"/>
      <c r="R22" s="125"/>
      <c r="S22" s="127"/>
      <c r="T22" s="124"/>
      <c r="U22" s="125"/>
      <c r="V22" s="126"/>
      <c r="W22" s="124"/>
      <c r="X22" s="125"/>
      <c r="Y22" s="126"/>
      <c r="Z22" s="124"/>
      <c r="AA22" s="125"/>
      <c r="AB22" s="126"/>
      <c r="AC22" s="124"/>
      <c r="AD22" s="125"/>
      <c r="AE22" s="126"/>
      <c r="AF22" s="124"/>
      <c r="AG22" s="125"/>
      <c r="AH22" s="123"/>
      <c r="AI22"/>
    </row>
    <row r="23" spans="1:35" ht="20.100000000000001" customHeight="1">
      <c r="A23" s="401"/>
      <c r="B23" s="158"/>
      <c r="C23" s="252"/>
      <c r="D23" s="126"/>
      <c r="E23" s="124"/>
      <c r="F23" s="125"/>
      <c r="G23" s="127"/>
      <c r="H23" s="124"/>
      <c r="I23" s="190"/>
      <c r="J23" s="127"/>
      <c r="K23" s="124"/>
      <c r="L23" s="125"/>
      <c r="M23" s="126"/>
      <c r="N23" s="124"/>
      <c r="O23" s="125"/>
      <c r="P23" s="126"/>
      <c r="Q23" s="124"/>
      <c r="R23" s="125"/>
      <c r="S23" s="127"/>
      <c r="T23" s="124"/>
      <c r="U23" s="125"/>
      <c r="V23" s="126"/>
      <c r="W23" s="124"/>
      <c r="X23" s="125"/>
      <c r="Y23" s="126"/>
      <c r="Z23" s="124"/>
      <c r="AA23" s="125"/>
      <c r="AB23" s="126"/>
      <c r="AC23" s="124"/>
      <c r="AD23" s="125"/>
      <c r="AE23" s="126"/>
      <c r="AF23" s="124"/>
      <c r="AG23" s="125"/>
      <c r="AH23" s="123"/>
      <c r="AI23"/>
    </row>
    <row r="24" spans="1:35" ht="20.100000000000001" customHeight="1" thickBot="1">
      <c r="A24" s="408"/>
      <c r="B24" s="213"/>
      <c r="C24" s="253"/>
      <c r="D24" s="130"/>
      <c r="E24" s="128"/>
      <c r="F24" s="129"/>
      <c r="G24" s="131"/>
      <c r="H24" s="128"/>
      <c r="I24" s="191"/>
      <c r="J24" s="131"/>
      <c r="K24" s="128"/>
      <c r="L24" s="129"/>
      <c r="M24" s="130"/>
      <c r="N24" s="128"/>
      <c r="O24" s="129"/>
      <c r="P24" s="130"/>
      <c r="Q24" s="128"/>
      <c r="R24" s="129"/>
      <c r="S24" s="131"/>
      <c r="T24" s="128"/>
      <c r="U24" s="129"/>
      <c r="V24" s="130"/>
      <c r="W24" s="128"/>
      <c r="X24" s="129"/>
      <c r="Y24" s="130"/>
      <c r="Z24" s="128"/>
      <c r="AA24" s="129"/>
      <c r="AB24" s="130"/>
      <c r="AC24" s="128"/>
      <c r="AD24" s="129"/>
      <c r="AE24" s="130"/>
      <c r="AF24" s="128"/>
      <c r="AG24" s="129"/>
      <c r="AH24" s="123"/>
      <c r="AI24"/>
    </row>
    <row r="25" spans="1:35" ht="20.100000000000001" customHeight="1" thickTop="1">
      <c r="A25" s="400" t="s">
        <v>129</v>
      </c>
      <c r="B25" s="214"/>
      <c r="C25" s="251"/>
      <c r="D25" s="121"/>
      <c r="E25" s="119"/>
      <c r="F25" s="120"/>
      <c r="G25" s="122"/>
      <c r="H25" s="119"/>
      <c r="I25" s="189"/>
      <c r="J25" s="122"/>
      <c r="K25" s="119"/>
      <c r="L25" s="120"/>
      <c r="M25" s="126"/>
      <c r="N25" s="124"/>
      <c r="O25" s="125"/>
      <c r="P25" s="121"/>
      <c r="Q25" s="119"/>
      <c r="R25" s="120"/>
      <c r="S25" s="122"/>
      <c r="T25" s="119"/>
      <c r="U25" s="120"/>
      <c r="V25" s="121"/>
      <c r="W25" s="119"/>
      <c r="X25" s="120"/>
      <c r="Y25" s="121"/>
      <c r="Z25" s="119"/>
      <c r="AA25" s="120"/>
      <c r="AB25" s="121"/>
      <c r="AC25" s="119"/>
      <c r="AD25" s="120"/>
      <c r="AE25" s="121"/>
      <c r="AF25" s="119"/>
      <c r="AG25" s="120"/>
      <c r="AH25" s="123"/>
      <c r="AI25"/>
    </row>
    <row r="26" spans="1:35" ht="20.100000000000001" customHeight="1">
      <c r="A26" s="401"/>
      <c r="B26" s="158"/>
      <c r="C26" s="252"/>
      <c r="D26" s="126"/>
      <c r="E26" s="124"/>
      <c r="F26" s="125"/>
      <c r="G26" s="127"/>
      <c r="H26" s="124"/>
      <c r="I26" s="190"/>
      <c r="J26" s="127"/>
      <c r="K26" s="124"/>
      <c r="L26" s="125"/>
      <c r="M26" s="126"/>
      <c r="N26" s="124"/>
      <c r="O26" s="125"/>
      <c r="P26" s="126"/>
      <c r="Q26" s="124"/>
      <c r="R26" s="125"/>
      <c r="S26" s="127"/>
      <c r="T26" s="124"/>
      <c r="U26" s="125"/>
      <c r="V26" s="126"/>
      <c r="W26" s="124"/>
      <c r="X26" s="125"/>
      <c r="Y26" s="126"/>
      <c r="Z26" s="124"/>
      <c r="AA26" s="125"/>
      <c r="AB26" s="126"/>
      <c r="AC26" s="124"/>
      <c r="AD26" s="125"/>
      <c r="AE26" s="126"/>
      <c r="AF26" s="124"/>
      <c r="AG26" s="125"/>
      <c r="AH26" s="123"/>
      <c r="AI26"/>
    </row>
    <row r="27" spans="1:35" ht="20.100000000000001" customHeight="1">
      <c r="A27" s="401"/>
      <c r="B27" s="158"/>
      <c r="C27" s="252"/>
      <c r="D27" s="126"/>
      <c r="E27" s="124"/>
      <c r="F27" s="125"/>
      <c r="G27" s="127"/>
      <c r="H27" s="124"/>
      <c r="I27" s="190"/>
      <c r="J27" s="127"/>
      <c r="K27" s="124"/>
      <c r="L27" s="125"/>
      <c r="M27" s="126"/>
      <c r="N27" s="124"/>
      <c r="O27" s="125"/>
      <c r="P27" s="126"/>
      <c r="Q27" s="124"/>
      <c r="R27" s="125"/>
      <c r="S27" s="127"/>
      <c r="T27" s="124"/>
      <c r="U27" s="125"/>
      <c r="V27" s="126"/>
      <c r="W27" s="124"/>
      <c r="X27" s="125"/>
      <c r="Y27" s="126"/>
      <c r="Z27" s="124"/>
      <c r="AA27" s="125"/>
      <c r="AB27" s="126"/>
      <c r="AC27" s="124"/>
      <c r="AD27" s="125"/>
      <c r="AE27" s="126"/>
      <c r="AF27" s="124"/>
      <c r="AG27" s="125"/>
      <c r="AH27" s="123"/>
      <c r="AI27"/>
    </row>
    <row r="28" spans="1:35" ht="20.100000000000001" customHeight="1">
      <c r="A28" s="401"/>
      <c r="B28" s="158"/>
      <c r="C28" s="252"/>
      <c r="D28" s="126"/>
      <c r="E28" s="124"/>
      <c r="F28" s="125"/>
      <c r="G28" s="127"/>
      <c r="H28" s="124"/>
      <c r="I28" s="190"/>
      <c r="J28" s="127"/>
      <c r="K28" s="124"/>
      <c r="L28" s="125"/>
      <c r="M28" s="126"/>
      <c r="N28" s="124"/>
      <c r="O28" s="125"/>
      <c r="P28" s="126"/>
      <c r="Q28" s="124"/>
      <c r="R28" s="125"/>
      <c r="S28" s="127"/>
      <c r="T28" s="124"/>
      <c r="U28" s="125"/>
      <c r="V28" s="126"/>
      <c r="W28" s="124"/>
      <c r="X28" s="125"/>
      <c r="Y28" s="126"/>
      <c r="Z28" s="124"/>
      <c r="AA28" s="125"/>
      <c r="AB28" s="126"/>
      <c r="AC28" s="124"/>
      <c r="AD28" s="125"/>
      <c r="AE28" s="126"/>
      <c r="AF28" s="124"/>
      <c r="AG28" s="125"/>
      <c r="AH28" s="123"/>
      <c r="AI28"/>
    </row>
    <row r="29" spans="1:35" ht="20.100000000000001" customHeight="1">
      <c r="A29" s="402"/>
      <c r="B29" s="158"/>
      <c r="C29" s="252"/>
      <c r="D29" s="126"/>
      <c r="E29" s="124"/>
      <c r="F29" s="125"/>
      <c r="G29" s="127"/>
      <c r="H29" s="124"/>
      <c r="I29" s="190"/>
      <c r="J29" s="127"/>
      <c r="K29" s="124"/>
      <c r="L29" s="125"/>
      <c r="M29" s="126"/>
      <c r="N29" s="124"/>
      <c r="O29" s="125"/>
      <c r="P29" s="126"/>
      <c r="Q29" s="124"/>
      <c r="R29" s="125"/>
      <c r="S29" s="127"/>
      <c r="T29" s="124"/>
      <c r="U29" s="125"/>
      <c r="V29" s="126"/>
      <c r="W29" s="124"/>
      <c r="X29" s="125"/>
      <c r="Y29" s="126"/>
      <c r="Z29" s="124"/>
      <c r="AA29" s="125"/>
      <c r="AB29" s="126"/>
      <c r="AC29" s="124"/>
      <c r="AD29" s="125"/>
      <c r="AE29" s="126"/>
      <c r="AF29" s="124"/>
      <c r="AG29" s="125"/>
      <c r="AH29" s="123"/>
      <c r="AI29"/>
    </row>
    <row r="30" spans="1:35" ht="20.100000000000001"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c r="AI30"/>
    </row>
    <row r="31" spans="1:35" ht="30" hidden="1" customHeight="1">
      <c r="A31" s="4">
        <f>IF($D$4=$AJ$4,($AI$4-2000)*100,IF($D$4=$AK$4,($AI$4-2000+1)*100,IF($D$4=$AL$4,($AI$4-2000+2)*100,IF($D$4=$AM$4,($AI$4-2000+3)*100))))+IFERROR(LEFT($F$4,LEN($F$4)-1),0)</f>
        <v>0</v>
      </c>
      <c r="B31" s="4">
        <f>IF($I$4=$AJ$4,($AI$4-2000)*100,IF($I$4=$AK$4,($AI$4-2000+1)*100,IF($I$4=$AL$4,($AI$4-2000+2)*100,IF($I$4=$AM$4,($AI$4-2000+3)*100))))+IFERROR(LEFT($K$4,LEN($K$4)-1),0)</f>
        <v>0</v>
      </c>
      <c r="C31" s="200">
        <f t="shared" ref="C31:F31" si="0">($AI$4-2000)*100+C32</f>
        <v>2609</v>
      </c>
      <c r="D31" s="200">
        <f t="shared" si="0"/>
        <v>2610</v>
      </c>
      <c r="E31" s="200">
        <f t="shared" si="0"/>
        <v>2611</v>
      </c>
      <c r="F31" s="200">
        <f t="shared" si="0"/>
        <v>2612</v>
      </c>
      <c r="G31" s="200">
        <f>(($AI$4-2000)+1)*100+G32</f>
        <v>2701</v>
      </c>
      <c r="H31" s="200">
        <f t="shared" ref="H31:R31" si="1">(($AI$4-2000)+1)*100+H32</f>
        <v>2702</v>
      </c>
      <c r="I31" s="200">
        <f t="shared" si="1"/>
        <v>2703</v>
      </c>
      <c r="J31" s="200">
        <f t="shared" si="1"/>
        <v>2704</v>
      </c>
      <c r="K31" s="200">
        <f t="shared" si="1"/>
        <v>2705</v>
      </c>
      <c r="L31" s="200">
        <f t="shared" si="1"/>
        <v>2706</v>
      </c>
      <c r="M31" s="200">
        <f t="shared" si="1"/>
        <v>2707</v>
      </c>
      <c r="N31" s="200">
        <f t="shared" si="1"/>
        <v>2708</v>
      </c>
      <c r="O31" s="200">
        <f t="shared" si="1"/>
        <v>2709</v>
      </c>
      <c r="P31" s="200">
        <f t="shared" si="1"/>
        <v>2710</v>
      </c>
      <c r="Q31" s="200">
        <f t="shared" si="1"/>
        <v>2711</v>
      </c>
      <c r="R31" s="200">
        <f t="shared" si="1"/>
        <v>2712</v>
      </c>
      <c r="S31" s="200">
        <f t="shared" ref="S31:AD31" si="2">(($AI$4-2000)+2)*100+S32</f>
        <v>2801</v>
      </c>
      <c r="T31" s="200">
        <f t="shared" si="2"/>
        <v>2802</v>
      </c>
      <c r="U31" s="200">
        <f t="shared" si="2"/>
        <v>2803</v>
      </c>
      <c r="V31" s="200">
        <f t="shared" si="2"/>
        <v>2804</v>
      </c>
      <c r="W31" s="200">
        <f t="shared" si="2"/>
        <v>2805</v>
      </c>
      <c r="X31" s="200">
        <f t="shared" si="2"/>
        <v>2806</v>
      </c>
      <c r="Y31" s="200">
        <f t="shared" si="2"/>
        <v>2807</v>
      </c>
      <c r="Z31" s="200">
        <f t="shared" si="2"/>
        <v>2808</v>
      </c>
      <c r="AA31" s="200">
        <f t="shared" si="2"/>
        <v>2809</v>
      </c>
      <c r="AB31" s="200">
        <f t="shared" si="2"/>
        <v>2810</v>
      </c>
      <c r="AC31" s="200">
        <f t="shared" si="2"/>
        <v>2811</v>
      </c>
      <c r="AD31" s="200">
        <f t="shared" si="2"/>
        <v>2812</v>
      </c>
      <c r="AE31" s="200">
        <f>(($AI$4-2000)+3)*100+AE32</f>
        <v>2901</v>
      </c>
      <c r="AF31" s="200">
        <f t="shared" ref="AF31:AG31" si="3">(($AI$4-2000)+3)*100+AF32</f>
        <v>2902</v>
      </c>
      <c r="AG31" s="200">
        <f t="shared" si="3"/>
        <v>2903</v>
      </c>
    </row>
    <row r="32" spans="1:35" ht="30" hidden="1" customHeight="1">
      <c r="C32" s="4">
        <v>9</v>
      </c>
      <c r="D32" s="4">
        <v>10</v>
      </c>
      <c r="E32" s="4">
        <v>11</v>
      </c>
      <c r="F32" s="4">
        <v>12</v>
      </c>
      <c r="G32" s="4">
        <v>1</v>
      </c>
      <c r="H32" s="4">
        <v>2</v>
      </c>
      <c r="I32" s="4">
        <v>3</v>
      </c>
      <c r="J32" s="4">
        <v>4</v>
      </c>
      <c r="K32" s="4">
        <v>5</v>
      </c>
      <c r="L32" s="4">
        <v>6</v>
      </c>
      <c r="M32" s="4">
        <v>7</v>
      </c>
      <c r="N32" s="4">
        <v>8</v>
      </c>
      <c r="O32" s="4">
        <v>9</v>
      </c>
      <c r="P32" s="4">
        <v>10</v>
      </c>
      <c r="Q32" s="4">
        <v>11</v>
      </c>
      <c r="R32" s="4">
        <v>12</v>
      </c>
      <c r="S32" s="4">
        <v>1</v>
      </c>
      <c r="T32" s="4">
        <v>2</v>
      </c>
      <c r="U32" s="4">
        <v>3</v>
      </c>
      <c r="V32" s="4">
        <v>4</v>
      </c>
      <c r="W32" s="4">
        <v>5</v>
      </c>
      <c r="X32" s="4">
        <v>6</v>
      </c>
      <c r="Y32" s="4">
        <v>7</v>
      </c>
      <c r="Z32" s="4">
        <v>8</v>
      </c>
      <c r="AA32" s="4">
        <v>9</v>
      </c>
      <c r="AB32" s="4">
        <v>10</v>
      </c>
      <c r="AC32" s="4">
        <v>11</v>
      </c>
      <c r="AD32" s="4">
        <v>12</v>
      </c>
      <c r="AE32" s="4">
        <v>1</v>
      </c>
      <c r="AF32" s="4">
        <v>2</v>
      </c>
      <c r="AG32" s="4">
        <v>3</v>
      </c>
    </row>
  </sheetData>
  <sheetProtection algorithmName="SHA-512" hashValue="3vdZ8uz6tp5fTv1/zFIuUrWPE3vsaQ8UL5OpM88M1RPA+Is/7viQrrMPs81y8iRM8Pbdfa7UlvihGbacyH0HGg==" saltValue="6b5wWMYBPDLXTqKAUceM7A==" spinCount="100000" sheet="1" objects="1" scenarios="1" formatCells="0" formatRows="0"/>
  <protectedRanges>
    <protectedRange sqref="I4:L4 C4:G4 A10:XFD29" name="入寮箇所_1"/>
  </protectedRanges>
  <mergeCells count="10">
    <mergeCell ref="D4:E4"/>
    <mergeCell ref="F4:G4"/>
    <mergeCell ref="I4:J4"/>
    <mergeCell ref="K4:L4"/>
    <mergeCell ref="A25:A29"/>
    <mergeCell ref="A7:A9"/>
    <mergeCell ref="B7:B9"/>
    <mergeCell ref="A10:A14"/>
    <mergeCell ref="A15:A19"/>
    <mergeCell ref="A20:A24"/>
  </mergeCells>
  <phoneticPr fontId="1"/>
  <conditionalFormatting sqref="C10:AG29">
    <cfRule type="expression" dxfId="4" priority="1">
      <formula>C$31&gt;$B$31</formula>
    </cfRule>
    <cfRule type="expression" dxfId="3" priority="2">
      <formula>C$31&lt;$A$31</formula>
    </cfRule>
  </conditionalFormatting>
  <dataValidations count="3">
    <dataValidation type="list" allowBlank="1" showInputMessage="1" showErrorMessage="1" sqref="F4 K4:L4" xr:uid="{F9ABCAB6-8528-4B8E-BFFA-B1AD0C3E50B5}">
      <formula1>"1月,2月,3月,4月,5月,6月,7月,8月,9月,10月,11月,12月"</formula1>
    </dataValidation>
    <dataValidation type="list" allowBlank="1" showInputMessage="1" showErrorMessage="1" sqref="I4:J4" xr:uid="{E070607F-FE19-4B8D-9313-27C1D6421B64}">
      <formula1>$AJ$4:$AM$4</formula1>
    </dataValidation>
    <dataValidation type="list" allowBlank="1" showInputMessage="1" showErrorMessage="1" sqref="D4:E4" xr:uid="{AC91CA06-6C70-410A-9442-450692DB1224}">
      <formula1>$AJ$4:$AK$4</formula1>
    </dataValidation>
  </dataValidations>
  <pageMargins left="0.62992125984251968" right="0.43307086614173229" top="0.43307086614173229" bottom="0.43307086614173229" header="0.31496062992125984" footer="0.31496062992125984"/>
  <pageSetup paperSize="9" scale="8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AE258-EC49-4CCF-BC2B-54177C3DE913}">
  <sheetPr codeName="Sheet13"/>
  <dimension ref="A1:M119"/>
  <sheetViews>
    <sheetView view="pageBreakPreview" zoomScaleNormal="70" zoomScaleSheetLayoutView="100" workbookViewId="0"/>
  </sheetViews>
  <sheetFormatPr defaultColWidth="8.625" defaultRowHeight="30" customHeight="1"/>
  <cols>
    <col min="1" max="2" width="3.625" style="24" customWidth="1"/>
    <col min="3" max="3" width="8.625" style="24" customWidth="1"/>
    <col min="4" max="4" width="24.625" style="24" customWidth="1"/>
    <col min="5" max="5" width="12.625" style="24" customWidth="1"/>
    <col min="6" max="6" width="5.625" style="24" customWidth="1"/>
    <col min="7" max="7" width="12.625" style="24" customWidth="1"/>
    <col min="8" max="8" width="5.625" style="24" customWidth="1"/>
    <col min="9" max="9" width="12.625" style="24" customWidth="1"/>
    <col min="10" max="10" width="5.625" style="24" customWidth="1"/>
    <col min="11" max="12" width="12.625" style="24" customWidth="1"/>
    <col min="13" max="13" width="8.625" style="24" customWidth="1"/>
    <col min="14" max="15" width="8.625" style="24"/>
    <col min="16" max="16" width="8.625" style="24" customWidth="1"/>
    <col min="17" max="16384" width="8.625" style="24"/>
  </cols>
  <sheetData>
    <row r="1" spans="1:13" s="160" customFormat="1" ht="18">
      <c r="A1" s="159"/>
      <c r="B1" s="159"/>
      <c r="C1" s="159"/>
      <c r="D1" s="159"/>
      <c r="E1" s="159"/>
      <c r="F1" s="159"/>
      <c r="G1" s="159"/>
      <c r="H1" s="159"/>
      <c r="I1" s="159"/>
      <c r="J1" s="159"/>
      <c r="K1" s="101"/>
      <c r="L1" s="258" t="s">
        <v>207</v>
      </c>
    </row>
    <row r="2" spans="1:13" s="160" customFormat="1" ht="18">
      <c r="A2" s="159"/>
      <c r="B2" s="159"/>
      <c r="C2" s="159"/>
      <c r="D2" s="159"/>
      <c r="E2" s="159"/>
      <c r="F2" s="159"/>
      <c r="G2" s="159"/>
      <c r="H2" s="159"/>
      <c r="I2" s="159"/>
      <c r="J2" s="102"/>
      <c r="K2" s="102"/>
      <c r="L2" s="257" t="s">
        <v>106</v>
      </c>
    </row>
    <row r="3" spans="1:13" ht="30" customHeight="1">
      <c r="A3" s="420" t="s">
        <v>122</v>
      </c>
      <c r="B3" s="420"/>
      <c r="C3" s="420"/>
      <c r="D3" s="420"/>
      <c r="E3" s="420"/>
      <c r="F3" s="420"/>
      <c r="G3" s="420"/>
      <c r="H3" s="420"/>
      <c r="I3" s="420"/>
      <c r="J3" s="420"/>
      <c r="K3" s="420"/>
      <c r="L3" s="420"/>
    </row>
    <row r="4" spans="1:13" s="89" customFormat="1" ht="36" customHeight="1">
      <c r="A4" s="421" t="s">
        <v>223</v>
      </c>
      <c r="B4" s="421"/>
      <c r="C4" s="421"/>
      <c r="D4" s="422"/>
      <c r="E4" s="422"/>
      <c r="F4" s="422"/>
      <c r="G4" s="422"/>
      <c r="H4" s="422"/>
      <c r="I4" s="422"/>
      <c r="J4" s="422"/>
      <c r="K4" s="422"/>
      <c r="L4" s="422"/>
    </row>
    <row r="5" spans="1:13" s="23" customFormat="1" ht="20.100000000000001" customHeight="1">
      <c r="A5" s="426"/>
      <c r="B5" s="427"/>
      <c r="C5" s="428"/>
      <c r="D5" s="418" t="s">
        <v>108</v>
      </c>
      <c r="E5" s="418" t="s">
        <v>123</v>
      </c>
      <c r="F5" s="423">
        <v>8</v>
      </c>
      <c r="G5" s="423"/>
      <c r="H5" s="423">
        <f>$F$5+1</f>
        <v>9</v>
      </c>
      <c r="I5" s="423"/>
      <c r="J5" s="423">
        <f>$H$5+1</f>
        <v>10</v>
      </c>
      <c r="K5" s="423"/>
      <c r="L5" s="424" t="s">
        <v>124</v>
      </c>
    </row>
    <row r="6" spans="1:13" s="23" customFormat="1" ht="20.100000000000001" customHeight="1" thickBot="1">
      <c r="A6" s="429"/>
      <c r="B6" s="430"/>
      <c r="C6" s="431"/>
      <c r="D6" s="419"/>
      <c r="E6" s="419"/>
      <c r="F6" s="25" t="s">
        <v>125</v>
      </c>
      <c r="G6" s="61" t="s">
        <v>124</v>
      </c>
      <c r="H6" s="25" t="s">
        <v>125</v>
      </c>
      <c r="I6" s="61" t="s">
        <v>124</v>
      </c>
      <c r="J6" s="25" t="s">
        <v>125</v>
      </c>
      <c r="K6" s="26" t="s">
        <v>124</v>
      </c>
      <c r="L6" s="425"/>
    </row>
    <row r="7" spans="1:13" s="23" customFormat="1" ht="18" customHeight="1">
      <c r="A7" s="409" t="s">
        <v>188</v>
      </c>
      <c r="B7" s="412" t="s">
        <v>186</v>
      </c>
      <c r="C7" s="413"/>
      <c r="D7" s="78"/>
      <c r="E7" s="79"/>
      <c r="F7" s="147"/>
      <c r="G7" s="133">
        <f>E7*F7</f>
        <v>0</v>
      </c>
      <c r="H7" s="147"/>
      <c r="I7" s="133">
        <f>E7*H7</f>
        <v>0</v>
      </c>
      <c r="J7" s="147"/>
      <c r="K7" s="134">
        <f>E7*J7</f>
        <v>0</v>
      </c>
      <c r="L7" s="82">
        <f>SUM(G7,I7,K7)</f>
        <v>0</v>
      </c>
    </row>
    <row r="8" spans="1:13" s="23" customFormat="1" ht="18" customHeight="1">
      <c r="A8" s="410"/>
      <c r="B8" s="414"/>
      <c r="C8" s="415"/>
      <c r="D8" s="46"/>
      <c r="E8" s="47"/>
      <c r="F8" s="148"/>
      <c r="G8" s="135">
        <f t="shared" ref="G8:G16" si="0">E8*F8</f>
        <v>0</v>
      </c>
      <c r="H8" s="148"/>
      <c r="I8" s="135">
        <f t="shared" ref="I8:I16" si="1">E8*H8</f>
        <v>0</v>
      </c>
      <c r="J8" s="148"/>
      <c r="K8" s="136">
        <f t="shared" ref="K8:K16" si="2">E8*J8</f>
        <v>0</v>
      </c>
      <c r="L8" s="29">
        <f t="shared" ref="L8:L116" si="3">SUM(G8,I8,K8)</f>
        <v>0</v>
      </c>
      <c r="M8" s="221"/>
    </row>
    <row r="9" spans="1:13" ht="18" customHeight="1">
      <c r="A9" s="410"/>
      <c r="B9" s="414"/>
      <c r="C9" s="415"/>
      <c r="D9" s="46"/>
      <c r="E9" s="47"/>
      <c r="F9" s="148"/>
      <c r="G9" s="135">
        <f t="shared" si="0"/>
        <v>0</v>
      </c>
      <c r="H9" s="148"/>
      <c r="I9" s="135">
        <f t="shared" si="1"/>
        <v>0</v>
      </c>
      <c r="J9" s="148"/>
      <c r="K9" s="136">
        <f t="shared" si="2"/>
        <v>0</v>
      </c>
      <c r="L9" s="29">
        <f t="shared" si="3"/>
        <v>0</v>
      </c>
      <c r="M9" s="221"/>
    </row>
    <row r="10" spans="1:13" ht="18" customHeight="1">
      <c r="A10" s="410"/>
      <c r="B10" s="414"/>
      <c r="C10" s="415"/>
      <c r="D10" s="46"/>
      <c r="E10" s="47"/>
      <c r="F10" s="148"/>
      <c r="G10" s="135">
        <f t="shared" ref="G10:G14" si="4">E10*F10</f>
        <v>0</v>
      </c>
      <c r="H10" s="148"/>
      <c r="I10" s="135">
        <f t="shared" ref="I10:I14" si="5">E10*H10</f>
        <v>0</v>
      </c>
      <c r="J10" s="148"/>
      <c r="K10" s="136">
        <f t="shared" ref="K10:K14" si="6">E10*J10</f>
        <v>0</v>
      </c>
      <c r="L10" s="29">
        <f t="shared" ref="L10:L14" si="7">SUM(G10,I10,K10)</f>
        <v>0</v>
      </c>
      <c r="M10" s="23"/>
    </row>
    <row r="11" spans="1:13" ht="18" customHeight="1" thickBot="1">
      <c r="A11" s="410"/>
      <c r="B11" s="414"/>
      <c r="C11" s="415"/>
      <c r="D11" s="48"/>
      <c r="E11" s="49"/>
      <c r="F11" s="155"/>
      <c r="G11" s="142">
        <f t="shared" si="4"/>
        <v>0</v>
      </c>
      <c r="H11" s="155"/>
      <c r="I11" s="142">
        <f t="shared" si="5"/>
        <v>0</v>
      </c>
      <c r="J11" s="155"/>
      <c r="K11" s="143">
        <f t="shared" si="6"/>
        <v>0</v>
      </c>
      <c r="L11" s="32">
        <f t="shared" si="7"/>
        <v>0</v>
      </c>
      <c r="M11" s="23"/>
    </row>
    <row r="12" spans="1:13" ht="18" hidden="1" customHeight="1">
      <c r="A12" s="410"/>
      <c r="B12" s="414"/>
      <c r="C12" s="415"/>
      <c r="D12" s="78"/>
      <c r="E12" s="79"/>
      <c r="F12" s="147"/>
      <c r="G12" s="133">
        <f t="shared" si="4"/>
        <v>0</v>
      </c>
      <c r="H12" s="147"/>
      <c r="I12" s="133">
        <f t="shared" si="5"/>
        <v>0</v>
      </c>
      <c r="J12" s="147"/>
      <c r="K12" s="134">
        <f t="shared" si="6"/>
        <v>0</v>
      </c>
      <c r="L12" s="82">
        <f t="shared" si="7"/>
        <v>0</v>
      </c>
      <c r="M12" s="23"/>
    </row>
    <row r="13" spans="1:13" ht="18" hidden="1" customHeight="1">
      <c r="A13" s="410"/>
      <c r="B13" s="414"/>
      <c r="C13" s="415"/>
      <c r="D13" s="46"/>
      <c r="E13" s="47"/>
      <c r="F13" s="148"/>
      <c r="G13" s="135">
        <f t="shared" si="4"/>
        <v>0</v>
      </c>
      <c r="H13" s="148"/>
      <c r="I13" s="135">
        <f t="shared" si="5"/>
        <v>0</v>
      </c>
      <c r="J13" s="148"/>
      <c r="K13" s="136">
        <f t="shared" si="6"/>
        <v>0</v>
      </c>
      <c r="L13" s="29">
        <f t="shared" si="7"/>
        <v>0</v>
      </c>
      <c r="M13" s="23"/>
    </row>
    <row r="14" spans="1:13" ht="18" hidden="1" customHeight="1">
      <c r="A14" s="410"/>
      <c r="B14" s="414"/>
      <c r="C14" s="415"/>
      <c r="D14" s="46"/>
      <c r="E14" s="47"/>
      <c r="F14" s="148"/>
      <c r="G14" s="135">
        <f t="shared" si="4"/>
        <v>0</v>
      </c>
      <c r="H14" s="148"/>
      <c r="I14" s="135">
        <f t="shared" si="5"/>
        <v>0</v>
      </c>
      <c r="J14" s="148"/>
      <c r="K14" s="136">
        <f t="shared" si="6"/>
        <v>0</v>
      </c>
      <c r="L14" s="29">
        <f t="shared" si="7"/>
        <v>0</v>
      </c>
      <c r="M14" s="23"/>
    </row>
    <row r="15" spans="1:13" ht="18" hidden="1" customHeight="1">
      <c r="A15" s="410"/>
      <c r="B15" s="414"/>
      <c r="C15" s="415"/>
      <c r="D15" s="46"/>
      <c r="E15" s="47"/>
      <c r="F15" s="148"/>
      <c r="G15" s="135">
        <f t="shared" si="0"/>
        <v>0</v>
      </c>
      <c r="H15" s="148"/>
      <c r="I15" s="135">
        <f t="shared" si="1"/>
        <v>0</v>
      </c>
      <c r="J15" s="148"/>
      <c r="K15" s="136">
        <f t="shared" si="2"/>
        <v>0</v>
      </c>
      <c r="L15" s="29">
        <f t="shared" si="3"/>
        <v>0</v>
      </c>
      <c r="M15" s="23"/>
    </row>
    <row r="16" spans="1:13" ht="18" hidden="1" customHeight="1" thickBot="1">
      <c r="A16" s="410"/>
      <c r="B16" s="414"/>
      <c r="C16" s="415"/>
      <c r="D16" s="48"/>
      <c r="E16" s="49"/>
      <c r="F16" s="153"/>
      <c r="G16" s="30">
        <f t="shared" si="0"/>
        <v>0</v>
      </c>
      <c r="H16" s="153"/>
      <c r="I16" s="30">
        <f t="shared" si="1"/>
        <v>0</v>
      </c>
      <c r="J16" s="153"/>
      <c r="K16" s="31">
        <f t="shared" si="2"/>
        <v>0</v>
      </c>
      <c r="L16" s="32">
        <f t="shared" si="3"/>
        <v>0</v>
      </c>
      <c r="M16" s="23"/>
    </row>
    <row r="17" spans="1:13" ht="18" customHeight="1" thickBot="1">
      <c r="A17" s="410"/>
      <c r="B17" s="416"/>
      <c r="C17" s="417"/>
      <c r="D17" s="218" t="s">
        <v>126</v>
      </c>
      <c r="E17" s="74"/>
      <c r="F17" s="90"/>
      <c r="G17" s="75">
        <f>SUM(G7:G16)</f>
        <v>0</v>
      </c>
      <c r="H17" s="154"/>
      <c r="I17" s="75">
        <f>SUM(I7:I16)</f>
        <v>0</v>
      </c>
      <c r="J17" s="154"/>
      <c r="K17" s="76">
        <f>SUM(K7:K16)</f>
        <v>0</v>
      </c>
      <c r="L17" s="77">
        <f t="shared" si="3"/>
        <v>0</v>
      </c>
      <c r="M17" s="23"/>
    </row>
    <row r="18" spans="1:13" ht="18" customHeight="1">
      <c r="A18" s="410"/>
      <c r="B18" s="412" t="s">
        <v>185</v>
      </c>
      <c r="C18" s="413"/>
      <c r="D18" s="78"/>
      <c r="E18" s="79"/>
      <c r="F18" s="147"/>
      <c r="G18" s="133">
        <f>E18*F18</f>
        <v>0</v>
      </c>
      <c r="H18" s="147"/>
      <c r="I18" s="133">
        <f>E18*H18</f>
        <v>0</v>
      </c>
      <c r="J18" s="147"/>
      <c r="K18" s="134">
        <f>SUM($K$8:$K$17)</f>
        <v>0</v>
      </c>
      <c r="L18" s="82">
        <f>SUM(G18,I18,K18)</f>
        <v>0</v>
      </c>
      <c r="M18" s="23"/>
    </row>
    <row r="19" spans="1:13" ht="18" customHeight="1">
      <c r="A19" s="410"/>
      <c r="B19" s="414"/>
      <c r="C19" s="415"/>
      <c r="D19" s="46"/>
      <c r="E19" s="47"/>
      <c r="F19" s="148"/>
      <c r="G19" s="135">
        <f t="shared" ref="G19:G27" si="8">E19*F19</f>
        <v>0</v>
      </c>
      <c r="H19" s="148"/>
      <c r="I19" s="135">
        <f t="shared" ref="I19:I27" si="9">E19*H19</f>
        <v>0</v>
      </c>
      <c r="J19" s="148"/>
      <c r="K19" s="136">
        <f t="shared" ref="K19:K27" si="10">E19*J19</f>
        <v>0</v>
      </c>
      <c r="L19" s="29">
        <f t="shared" ref="L19:L27" si="11">SUM(G19,I19,K19)</f>
        <v>0</v>
      </c>
      <c r="M19" s="23"/>
    </row>
    <row r="20" spans="1:13" ht="18" customHeight="1">
      <c r="A20" s="410"/>
      <c r="B20" s="414"/>
      <c r="C20" s="415"/>
      <c r="D20" s="46"/>
      <c r="E20" s="47"/>
      <c r="F20" s="148"/>
      <c r="G20" s="135">
        <f t="shared" si="8"/>
        <v>0</v>
      </c>
      <c r="H20" s="148"/>
      <c r="I20" s="135">
        <f t="shared" si="9"/>
        <v>0</v>
      </c>
      <c r="J20" s="148"/>
      <c r="K20" s="136">
        <f t="shared" si="10"/>
        <v>0</v>
      </c>
      <c r="L20" s="29">
        <f t="shared" si="11"/>
        <v>0</v>
      </c>
      <c r="M20" s="23"/>
    </row>
    <row r="21" spans="1:13" ht="18" customHeight="1">
      <c r="A21" s="410"/>
      <c r="B21" s="414"/>
      <c r="C21" s="415"/>
      <c r="D21" s="46"/>
      <c r="E21" s="47"/>
      <c r="F21" s="148"/>
      <c r="G21" s="135">
        <f t="shared" si="8"/>
        <v>0</v>
      </c>
      <c r="H21" s="148"/>
      <c r="I21" s="135">
        <f t="shared" si="9"/>
        <v>0</v>
      </c>
      <c r="J21" s="148"/>
      <c r="K21" s="136">
        <f t="shared" si="10"/>
        <v>0</v>
      </c>
      <c r="L21" s="29">
        <f t="shared" si="11"/>
        <v>0</v>
      </c>
      <c r="M21" s="23"/>
    </row>
    <row r="22" spans="1:13" ht="18" customHeight="1" thickBot="1">
      <c r="A22" s="410"/>
      <c r="B22" s="414"/>
      <c r="C22" s="415"/>
      <c r="D22" s="48"/>
      <c r="E22" s="49"/>
      <c r="F22" s="155"/>
      <c r="G22" s="142">
        <f t="shared" ref="G22:G26" si="12">E22*F22</f>
        <v>0</v>
      </c>
      <c r="H22" s="155"/>
      <c r="I22" s="142">
        <f t="shared" ref="I22:I26" si="13">E22*H22</f>
        <v>0</v>
      </c>
      <c r="J22" s="155"/>
      <c r="K22" s="143">
        <f t="shared" ref="K22:K26" si="14">E22*J22</f>
        <v>0</v>
      </c>
      <c r="L22" s="32">
        <f t="shared" ref="L22:L26" si="15">SUM(G22,I22,K22)</f>
        <v>0</v>
      </c>
      <c r="M22" s="23"/>
    </row>
    <row r="23" spans="1:13" ht="18" hidden="1" customHeight="1">
      <c r="A23" s="410"/>
      <c r="B23" s="414"/>
      <c r="C23" s="415"/>
      <c r="D23" s="175"/>
      <c r="E23" s="176"/>
      <c r="F23" s="169"/>
      <c r="G23" s="170">
        <f t="shared" si="12"/>
        <v>0</v>
      </c>
      <c r="H23" s="169"/>
      <c r="I23" s="170">
        <f t="shared" si="13"/>
        <v>0</v>
      </c>
      <c r="J23" s="169"/>
      <c r="K23" s="171">
        <f t="shared" si="14"/>
        <v>0</v>
      </c>
      <c r="L23" s="172">
        <f t="shared" si="15"/>
        <v>0</v>
      </c>
      <c r="M23" s="23"/>
    </row>
    <row r="24" spans="1:13" ht="18" hidden="1" customHeight="1">
      <c r="A24" s="410"/>
      <c r="B24" s="414"/>
      <c r="C24" s="415"/>
      <c r="D24" s="173"/>
      <c r="E24" s="174"/>
      <c r="F24" s="148"/>
      <c r="G24" s="135">
        <f t="shared" si="12"/>
        <v>0</v>
      </c>
      <c r="H24" s="148"/>
      <c r="I24" s="135">
        <f t="shared" si="13"/>
        <v>0</v>
      </c>
      <c r="J24" s="148"/>
      <c r="K24" s="136">
        <f t="shared" si="14"/>
        <v>0</v>
      </c>
      <c r="L24" s="29">
        <f t="shared" si="15"/>
        <v>0</v>
      </c>
      <c r="M24" s="23"/>
    </row>
    <row r="25" spans="1:13" ht="18" hidden="1" customHeight="1">
      <c r="A25" s="410"/>
      <c r="B25" s="414"/>
      <c r="C25" s="415"/>
      <c r="D25" s="173"/>
      <c r="E25" s="174"/>
      <c r="F25" s="148"/>
      <c r="G25" s="135">
        <f t="shared" si="12"/>
        <v>0</v>
      </c>
      <c r="H25" s="148"/>
      <c r="I25" s="135">
        <f t="shared" si="13"/>
        <v>0</v>
      </c>
      <c r="J25" s="148"/>
      <c r="K25" s="136">
        <f t="shared" si="14"/>
        <v>0</v>
      </c>
      <c r="L25" s="29">
        <f t="shared" si="15"/>
        <v>0</v>
      </c>
      <c r="M25" s="23"/>
    </row>
    <row r="26" spans="1:13" ht="18" hidden="1" customHeight="1">
      <c r="A26" s="410"/>
      <c r="B26" s="414"/>
      <c r="C26" s="415"/>
      <c r="D26" s="173"/>
      <c r="E26" s="174"/>
      <c r="F26" s="148"/>
      <c r="G26" s="135">
        <f t="shared" si="12"/>
        <v>0</v>
      </c>
      <c r="H26" s="148"/>
      <c r="I26" s="135">
        <f t="shared" si="13"/>
        <v>0</v>
      </c>
      <c r="J26" s="148"/>
      <c r="K26" s="136">
        <f t="shared" si="14"/>
        <v>0</v>
      </c>
      <c r="L26" s="29">
        <f t="shared" si="15"/>
        <v>0</v>
      </c>
      <c r="M26" s="23"/>
    </row>
    <row r="27" spans="1:13" ht="18" hidden="1" customHeight="1" thickBot="1">
      <c r="A27" s="410"/>
      <c r="B27" s="414"/>
      <c r="C27" s="415"/>
      <c r="D27" s="48"/>
      <c r="E27" s="49"/>
      <c r="F27" s="155"/>
      <c r="G27" s="142">
        <f t="shared" si="8"/>
        <v>0</v>
      </c>
      <c r="H27" s="155"/>
      <c r="I27" s="142">
        <f t="shared" si="9"/>
        <v>0</v>
      </c>
      <c r="J27" s="155"/>
      <c r="K27" s="143">
        <f t="shared" si="10"/>
        <v>0</v>
      </c>
      <c r="L27" s="32">
        <f t="shared" si="11"/>
        <v>0</v>
      </c>
      <c r="M27" s="23"/>
    </row>
    <row r="28" spans="1:13" ht="18" customHeight="1" thickBot="1">
      <c r="A28" s="411"/>
      <c r="B28" s="416"/>
      <c r="C28" s="417"/>
      <c r="D28" s="218" t="s">
        <v>126</v>
      </c>
      <c r="E28" s="74"/>
      <c r="F28" s="90"/>
      <c r="G28" s="75">
        <f>SUM(G18:G27)</f>
        <v>0</v>
      </c>
      <c r="H28" s="154"/>
      <c r="I28" s="75">
        <f>SUM(I18:I27)</f>
        <v>0</v>
      </c>
      <c r="J28" s="154"/>
      <c r="K28" s="76">
        <f>SUM(K18:K27)</f>
        <v>0</v>
      </c>
      <c r="L28" s="77">
        <f>SUM(G28,I28,K28)</f>
        <v>0</v>
      </c>
      <c r="M28" s="23"/>
    </row>
    <row r="29" spans="1:13" s="23" customFormat="1" ht="18" customHeight="1">
      <c r="A29" s="409" t="s">
        <v>187</v>
      </c>
      <c r="B29" s="411" t="s">
        <v>127</v>
      </c>
      <c r="C29" s="435" t="s">
        <v>6</v>
      </c>
      <c r="D29" s="78"/>
      <c r="E29" s="79"/>
      <c r="F29" s="140"/>
      <c r="G29" s="80">
        <f t="shared" ref="G29:G38" si="16">E29*F29</f>
        <v>0</v>
      </c>
      <c r="H29" s="140"/>
      <c r="I29" s="80">
        <f t="shared" ref="I29:I38" si="17">E29*H29</f>
        <v>0</v>
      </c>
      <c r="J29" s="140"/>
      <c r="K29" s="81">
        <f t="shared" ref="K29:K38" si="18">E29*J29</f>
        <v>0</v>
      </c>
      <c r="L29" s="82">
        <f t="shared" ref="L29:L39" si="19">SUM(G29,I29,K29)</f>
        <v>0</v>
      </c>
    </row>
    <row r="30" spans="1:13" s="23" customFormat="1" ht="18" customHeight="1">
      <c r="A30" s="410"/>
      <c r="B30" s="443"/>
      <c r="C30" s="435"/>
      <c r="D30" s="46"/>
      <c r="E30" s="47"/>
      <c r="F30" s="138"/>
      <c r="G30" s="27">
        <f t="shared" si="16"/>
        <v>0</v>
      </c>
      <c r="H30" s="138"/>
      <c r="I30" s="27">
        <f t="shared" si="17"/>
        <v>0</v>
      </c>
      <c r="J30" s="138"/>
      <c r="K30" s="28">
        <f t="shared" si="18"/>
        <v>0</v>
      </c>
      <c r="L30" s="29">
        <f t="shared" si="19"/>
        <v>0</v>
      </c>
    </row>
    <row r="31" spans="1:13" ht="18" customHeight="1">
      <c r="A31" s="410"/>
      <c r="B31" s="443"/>
      <c r="C31" s="435"/>
      <c r="D31" s="46"/>
      <c r="E31" s="47"/>
      <c r="F31" s="138"/>
      <c r="G31" s="27">
        <f t="shared" si="16"/>
        <v>0</v>
      </c>
      <c r="H31" s="138"/>
      <c r="I31" s="27">
        <f t="shared" si="17"/>
        <v>0</v>
      </c>
      <c r="J31" s="138"/>
      <c r="K31" s="28">
        <f t="shared" si="18"/>
        <v>0</v>
      </c>
      <c r="L31" s="29">
        <f t="shared" si="19"/>
        <v>0</v>
      </c>
      <c r="M31" s="23"/>
    </row>
    <row r="32" spans="1:13" ht="18" customHeight="1">
      <c r="A32" s="410"/>
      <c r="B32" s="443"/>
      <c r="C32" s="435"/>
      <c r="D32" s="46"/>
      <c r="E32" s="47"/>
      <c r="F32" s="138"/>
      <c r="G32" s="27">
        <f t="shared" si="16"/>
        <v>0</v>
      </c>
      <c r="H32" s="138"/>
      <c r="I32" s="27">
        <f t="shared" si="17"/>
        <v>0</v>
      </c>
      <c r="J32" s="138"/>
      <c r="K32" s="28">
        <f t="shared" si="18"/>
        <v>0</v>
      </c>
      <c r="L32" s="29">
        <f t="shared" si="19"/>
        <v>0</v>
      </c>
      <c r="M32" s="23"/>
    </row>
    <row r="33" spans="1:13" ht="18" customHeight="1" thickBot="1">
      <c r="A33" s="410"/>
      <c r="B33" s="443"/>
      <c r="C33" s="435"/>
      <c r="D33" s="48"/>
      <c r="E33" s="49"/>
      <c r="F33" s="153"/>
      <c r="G33" s="30">
        <f t="shared" ref="G33:G37" si="20">E33*F33</f>
        <v>0</v>
      </c>
      <c r="H33" s="153"/>
      <c r="I33" s="30">
        <f t="shared" ref="I33:I37" si="21">E33*H33</f>
        <v>0</v>
      </c>
      <c r="J33" s="153"/>
      <c r="K33" s="31">
        <f t="shared" ref="K33:K37" si="22">E33*J33</f>
        <v>0</v>
      </c>
      <c r="L33" s="32">
        <f t="shared" ref="L33:L37" si="23">SUM(G33,I33,K33)</f>
        <v>0</v>
      </c>
      <c r="M33" s="23"/>
    </row>
    <row r="34" spans="1:13" ht="18" hidden="1" customHeight="1">
      <c r="A34" s="410"/>
      <c r="B34" s="443"/>
      <c r="C34" s="435"/>
      <c r="D34" s="178"/>
      <c r="E34" s="179"/>
      <c r="F34" s="180"/>
      <c r="G34" s="80">
        <f t="shared" si="20"/>
        <v>0</v>
      </c>
      <c r="H34" s="140"/>
      <c r="I34" s="80">
        <f t="shared" si="21"/>
        <v>0</v>
      </c>
      <c r="J34" s="140"/>
      <c r="K34" s="81">
        <f t="shared" si="22"/>
        <v>0</v>
      </c>
      <c r="L34" s="82">
        <f t="shared" si="23"/>
        <v>0</v>
      </c>
      <c r="M34" s="23"/>
    </row>
    <row r="35" spans="1:13" ht="18" hidden="1" customHeight="1">
      <c r="A35" s="410"/>
      <c r="B35" s="443"/>
      <c r="C35" s="435"/>
      <c r="D35" s="173"/>
      <c r="E35" s="174"/>
      <c r="F35" s="177"/>
      <c r="G35" s="27">
        <f t="shared" si="20"/>
        <v>0</v>
      </c>
      <c r="H35" s="138"/>
      <c r="I35" s="27">
        <f t="shared" si="21"/>
        <v>0</v>
      </c>
      <c r="J35" s="138"/>
      <c r="K35" s="28">
        <f t="shared" si="22"/>
        <v>0</v>
      </c>
      <c r="L35" s="29">
        <f t="shared" si="23"/>
        <v>0</v>
      </c>
      <c r="M35" s="23"/>
    </row>
    <row r="36" spans="1:13" ht="18" hidden="1" customHeight="1">
      <c r="A36" s="410"/>
      <c r="B36" s="443"/>
      <c r="C36" s="435"/>
      <c r="D36" s="173"/>
      <c r="E36" s="174"/>
      <c r="F36" s="177"/>
      <c r="G36" s="27">
        <f t="shared" si="20"/>
        <v>0</v>
      </c>
      <c r="H36" s="138"/>
      <c r="I36" s="27">
        <f t="shared" si="21"/>
        <v>0</v>
      </c>
      <c r="J36" s="138"/>
      <c r="K36" s="28">
        <f t="shared" si="22"/>
        <v>0</v>
      </c>
      <c r="L36" s="29">
        <f t="shared" si="23"/>
        <v>0</v>
      </c>
      <c r="M36" s="23"/>
    </row>
    <row r="37" spans="1:13" ht="18" hidden="1" customHeight="1">
      <c r="A37" s="410"/>
      <c r="B37" s="443"/>
      <c r="C37" s="435"/>
      <c r="D37" s="173"/>
      <c r="E37" s="174"/>
      <c r="F37" s="177"/>
      <c r="G37" s="27">
        <f t="shared" si="20"/>
        <v>0</v>
      </c>
      <c r="H37" s="138"/>
      <c r="I37" s="27">
        <f t="shared" si="21"/>
        <v>0</v>
      </c>
      <c r="J37" s="138"/>
      <c r="K37" s="28">
        <f t="shared" si="22"/>
        <v>0</v>
      </c>
      <c r="L37" s="29">
        <f t="shared" si="23"/>
        <v>0</v>
      </c>
      <c r="M37" s="23"/>
    </row>
    <row r="38" spans="1:13" ht="18" hidden="1" customHeight="1" thickBot="1">
      <c r="A38" s="410"/>
      <c r="B38" s="443"/>
      <c r="C38" s="435"/>
      <c r="D38" s="48"/>
      <c r="E38" s="49"/>
      <c r="F38" s="153"/>
      <c r="G38" s="30">
        <f t="shared" si="16"/>
        <v>0</v>
      </c>
      <c r="H38" s="153"/>
      <c r="I38" s="30">
        <f t="shared" si="17"/>
        <v>0</v>
      </c>
      <c r="J38" s="153"/>
      <c r="K38" s="31">
        <f t="shared" si="18"/>
        <v>0</v>
      </c>
      <c r="L38" s="32">
        <f t="shared" si="19"/>
        <v>0</v>
      </c>
      <c r="M38" s="23"/>
    </row>
    <row r="39" spans="1:13" ht="18" customHeight="1" thickBot="1">
      <c r="A39" s="410"/>
      <c r="B39" s="443"/>
      <c r="C39" s="444"/>
      <c r="D39" s="222" t="s">
        <v>126</v>
      </c>
      <c r="E39" s="145"/>
      <c r="F39" s="154"/>
      <c r="G39" s="75">
        <f>SUM(G29:G38)</f>
        <v>0</v>
      </c>
      <c r="H39" s="154"/>
      <c r="I39" s="75">
        <f>SUM(I29:I38)</f>
        <v>0</v>
      </c>
      <c r="J39" s="154"/>
      <c r="K39" s="76">
        <f>SUM(K29:K38)</f>
        <v>0</v>
      </c>
      <c r="L39" s="77">
        <f t="shared" si="19"/>
        <v>0</v>
      </c>
      <c r="M39" s="23"/>
    </row>
    <row r="40" spans="1:13" s="23" customFormat="1" ht="18" customHeight="1">
      <c r="A40" s="410"/>
      <c r="B40" s="443"/>
      <c r="C40" s="439" t="s">
        <v>9</v>
      </c>
      <c r="D40" s="78"/>
      <c r="E40" s="79"/>
      <c r="F40" s="140"/>
      <c r="G40" s="80">
        <f t="shared" ref="G40:G49" si="24">E40*F40</f>
        <v>0</v>
      </c>
      <c r="H40" s="140"/>
      <c r="I40" s="80">
        <f t="shared" ref="I40:I49" si="25">E40*H40</f>
        <v>0</v>
      </c>
      <c r="J40" s="140"/>
      <c r="K40" s="81">
        <f t="shared" ref="K40:K49" si="26">E40*J40</f>
        <v>0</v>
      </c>
      <c r="L40" s="82">
        <f t="shared" si="3"/>
        <v>0</v>
      </c>
    </row>
    <row r="41" spans="1:13" s="23" customFormat="1" ht="18" customHeight="1">
      <c r="A41" s="410"/>
      <c r="B41" s="443"/>
      <c r="C41" s="435"/>
      <c r="D41" s="46"/>
      <c r="E41" s="47"/>
      <c r="F41" s="138"/>
      <c r="G41" s="27">
        <f t="shared" si="24"/>
        <v>0</v>
      </c>
      <c r="H41" s="138"/>
      <c r="I41" s="27">
        <f t="shared" si="25"/>
        <v>0</v>
      </c>
      <c r="J41" s="138"/>
      <c r="K41" s="28">
        <f t="shared" si="26"/>
        <v>0</v>
      </c>
      <c r="L41" s="29">
        <f t="shared" si="3"/>
        <v>0</v>
      </c>
    </row>
    <row r="42" spans="1:13" ht="18" customHeight="1">
      <c r="A42" s="410"/>
      <c r="B42" s="443"/>
      <c r="C42" s="435"/>
      <c r="D42" s="46"/>
      <c r="E42" s="47"/>
      <c r="F42" s="138"/>
      <c r="G42" s="27">
        <f t="shared" si="24"/>
        <v>0</v>
      </c>
      <c r="H42" s="138"/>
      <c r="I42" s="27">
        <f t="shared" si="25"/>
        <v>0</v>
      </c>
      <c r="J42" s="138"/>
      <c r="K42" s="28">
        <f t="shared" si="26"/>
        <v>0</v>
      </c>
      <c r="L42" s="29">
        <f t="shared" si="3"/>
        <v>0</v>
      </c>
      <c r="M42" s="23"/>
    </row>
    <row r="43" spans="1:13" ht="18" customHeight="1">
      <c r="A43" s="410"/>
      <c r="B43" s="443"/>
      <c r="C43" s="435"/>
      <c r="D43" s="46"/>
      <c r="E43" s="47"/>
      <c r="F43" s="138"/>
      <c r="G43" s="27">
        <f t="shared" si="24"/>
        <v>0</v>
      </c>
      <c r="H43" s="138"/>
      <c r="I43" s="27">
        <f t="shared" si="25"/>
        <v>0</v>
      </c>
      <c r="J43" s="138"/>
      <c r="K43" s="28">
        <f t="shared" si="26"/>
        <v>0</v>
      </c>
      <c r="L43" s="29">
        <f t="shared" si="3"/>
        <v>0</v>
      </c>
      <c r="M43" s="23"/>
    </row>
    <row r="44" spans="1:13" ht="18" customHeight="1" thickBot="1">
      <c r="A44" s="410"/>
      <c r="B44" s="443"/>
      <c r="C44" s="435"/>
      <c r="D44" s="48"/>
      <c r="E44" s="49"/>
      <c r="F44" s="153"/>
      <c r="G44" s="30">
        <f t="shared" ref="G44:G48" si="27">E44*F44</f>
        <v>0</v>
      </c>
      <c r="H44" s="153"/>
      <c r="I44" s="30">
        <f t="shared" ref="I44:I48" si="28">E44*H44</f>
        <v>0</v>
      </c>
      <c r="J44" s="153"/>
      <c r="K44" s="31">
        <f t="shared" ref="K44:K48" si="29">E44*J44</f>
        <v>0</v>
      </c>
      <c r="L44" s="32">
        <f t="shared" ref="L44:L48" si="30">SUM(G44,I44,K44)</f>
        <v>0</v>
      </c>
      <c r="M44" s="23"/>
    </row>
    <row r="45" spans="1:13" ht="18" hidden="1" customHeight="1">
      <c r="A45" s="410"/>
      <c r="B45" s="443"/>
      <c r="C45" s="435"/>
      <c r="D45" s="178"/>
      <c r="E45" s="179"/>
      <c r="F45" s="180"/>
      <c r="G45" s="80">
        <f t="shared" si="27"/>
        <v>0</v>
      </c>
      <c r="H45" s="140"/>
      <c r="I45" s="80">
        <f t="shared" si="28"/>
        <v>0</v>
      </c>
      <c r="J45" s="140"/>
      <c r="K45" s="81">
        <f t="shared" si="29"/>
        <v>0</v>
      </c>
      <c r="L45" s="82">
        <f t="shared" si="30"/>
        <v>0</v>
      </c>
      <c r="M45" s="23"/>
    </row>
    <row r="46" spans="1:13" ht="18" hidden="1" customHeight="1">
      <c r="A46" s="410"/>
      <c r="B46" s="443"/>
      <c r="C46" s="435"/>
      <c r="D46" s="173"/>
      <c r="E46" s="174"/>
      <c r="F46" s="177"/>
      <c r="G46" s="27">
        <f t="shared" si="27"/>
        <v>0</v>
      </c>
      <c r="H46" s="138"/>
      <c r="I46" s="27">
        <f t="shared" si="28"/>
        <v>0</v>
      </c>
      <c r="J46" s="138"/>
      <c r="K46" s="28">
        <f t="shared" si="29"/>
        <v>0</v>
      </c>
      <c r="L46" s="29">
        <f t="shared" si="30"/>
        <v>0</v>
      </c>
      <c r="M46" s="23"/>
    </row>
    <row r="47" spans="1:13" ht="18" hidden="1" customHeight="1">
      <c r="A47" s="410"/>
      <c r="B47" s="443"/>
      <c r="C47" s="435"/>
      <c r="D47" s="173"/>
      <c r="E47" s="174"/>
      <c r="F47" s="177"/>
      <c r="G47" s="27">
        <f t="shared" si="27"/>
        <v>0</v>
      </c>
      <c r="H47" s="138"/>
      <c r="I47" s="27">
        <f t="shared" si="28"/>
        <v>0</v>
      </c>
      <c r="J47" s="138"/>
      <c r="K47" s="28">
        <f t="shared" si="29"/>
        <v>0</v>
      </c>
      <c r="L47" s="29">
        <f t="shared" si="30"/>
        <v>0</v>
      </c>
      <c r="M47" s="23"/>
    </row>
    <row r="48" spans="1:13" ht="18" hidden="1" customHeight="1">
      <c r="A48" s="410"/>
      <c r="B48" s="443"/>
      <c r="C48" s="435"/>
      <c r="D48" s="173"/>
      <c r="E48" s="174"/>
      <c r="F48" s="177"/>
      <c r="G48" s="27">
        <f t="shared" si="27"/>
        <v>0</v>
      </c>
      <c r="H48" s="138"/>
      <c r="I48" s="27">
        <f t="shared" si="28"/>
        <v>0</v>
      </c>
      <c r="J48" s="138"/>
      <c r="K48" s="28">
        <f t="shared" si="29"/>
        <v>0</v>
      </c>
      <c r="L48" s="29">
        <f t="shared" si="30"/>
        <v>0</v>
      </c>
      <c r="M48" s="23"/>
    </row>
    <row r="49" spans="1:13" ht="18" hidden="1" customHeight="1" thickBot="1">
      <c r="A49" s="410"/>
      <c r="B49" s="443"/>
      <c r="C49" s="435"/>
      <c r="D49" s="48"/>
      <c r="E49" s="49"/>
      <c r="F49" s="153"/>
      <c r="G49" s="30">
        <f t="shared" si="24"/>
        <v>0</v>
      </c>
      <c r="H49" s="153"/>
      <c r="I49" s="30">
        <f t="shared" si="25"/>
        <v>0</v>
      </c>
      <c r="J49" s="153"/>
      <c r="K49" s="31">
        <f t="shared" si="26"/>
        <v>0</v>
      </c>
      <c r="L49" s="32">
        <f t="shared" si="3"/>
        <v>0</v>
      </c>
      <c r="M49" s="23"/>
    </row>
    <row r="50" spans="1:13" ht="18" customHeight="1" thickBot="1">
      <c r="A50" s="410"/>
      <c r="B50" s="443"/>
      <c r="C50" s="444"/>
      <c r="D50" s="222" t="s">
        <v>126</v>
      </c>
      <c r="E50" s="145"/>
      <c r="F50" s="154"/>
      <c r="G50" s="75">
        <f>SUM(G40:G49)</f>
        <v>0</v>
      </c>
      <c r="H50" s="154"/>
      <c r="I50" s="75">
        <f>SUM(I40:I49)</f>
        <v>0</v>
      </c>
      <c r="J50" s="154"/>
      <c r="K50" s="76">
        <f>SUM(K40:K49)</f>
        <v>0</v>
      </c>
      <c r="L50" s="77">
        <f t="shared" si="3"/>
        <v>0</v>
      </c>
      <c r="M50" s="23"/>
    </row>
    <row r="51" spans="1:13" s="23" customFormat="1" ht="18" customHeight="1">
      <c r="A51" s="410"/>
      <c r="B51" s="443"/>
      <c r="C51" s="439" t="s">
        <v>7</v>
      </c>
      <c r="D51" s="78"/>
      <c r="E51" s="79"/>
      <c r="F51" s="140"/>
      <c r="G51" s="80">
        <f t="shared" ref="G51:G60" si="31">E51*F51</f>
        <v>0</v>
      </c>
      <c r="H51" s="140"/>
      <c r="I51" s="80">
        <f t="shared" ref="I51:I60" si="32">E51*H51</f>
        <v>0</v>
      </c>
      <c r="J51" s="140"/>
      <c r="K51" s="81">
        <f t="shared" ref="K51:K60" si="33">E51*J51</f>
        <v>0</v>
      </c>
      <c r="L51" s="82">
        <f t="shared" si="3"/>
        <v>0</v>
      </c>
    </row>
    <row r="52" spans="1:13" s="23" customFormat="1" ht="18" customHeight="1">
      <c r="A52" s="410"/>
      <c r="B52" s="443"/>
      <c r="C52" s="435"/>
      <c r="D52" s="46"/>
      <c r="E52" s="47"/>
      <c r="F52" s="138"/>
      <c r="G52" s="27">
        <f t="shared" si="31"/>
        <v>0</v>
      </c>
      <c r="H52" s="138"/>
      <c r="I52" s="27">
        <f t="shared" si="32"/>
        <v>0</v>
      </c>
      <c r="J52" s="138"/>
      <c r="K52" s="28">
        <f t="shared" si="33"/>
        <v>0</v>
      </c>
      <c r="L52" s="29">
        <f t="shared" si="3"/>
        <v>0</v>
      </c>
    </row>
    <row r="53" spans="1:13" ht="18" customHeight="1">
      <c r="A53" s="410"/>
      <c r="B53" s="443"/>
      <c r="C53" s="435"/>
      <c r="D53" s="46"/>
      <c r="E53" s="47"/>
      <c r="F53" s="138"/>
      <c r="G53" s="27">
        <f t="shared" si="31"/>
        <v>0</v>
      </c>
      <c r="H53" s="138"/>
      <c r="I53" s="27">
        <f t="shared" si="32"/>
        <v>0</v>
      </c>
      <c r="J53" s="138"/>
      <c r="K53" s="28">
        <f t="shared" si="33"/>
        <v>0</v>
      </c>
      <c r="L53" s="29">
        <f t="shared" si="3"/>
        <v>0</v>
      </c>
      <c r="M53" s="23"/>
    </row>
    <row r="54" spans="1:13" ht="18" customHeight="1">
      <c r="A54" s="410"/>
      <c r="B54" s="443"/>
      <c r="C54" s="435"/>
      <c r="D54" s="46"/>
      <c r="E54" s="47"/>
      <c r="F54" s="138"/>
      <c r="G54" s="27">
        <f t="shared" si="31"/>
        <v>0</v>
      </c>
      <c r="H54" s="138"/>
      <c r="I54" s="27">
        <f t="shared" si="32"/>
        <v>0</v>
      </c>
      <c r="J54" s="138"/>
      <c r="K54" s="28">
        <f t="shared" si="33"/>
        <v>0</v>
      </c>
      <c r="L54" s="29">
        <f t="shared" si="3"/>
        <v>0</v>
      </c>
      <c r="M54" s="23"/>
    </row>
    <row r="55" spans="1:13" ht="18" customHeight="1" thickBot="1">
      <c r="A55" s="410"/>
      <c r="B55" s="443"/>
      <c r="C55" s="435"/>
      <c r="D55" s="48"/>
      <c r="E55" s="49"/>
      <c r="F55" s="153"/>
      <c r="G55" s="30">
        <f t="shared" ref="G55:G59" si="34">E55*F55</f>
        <v>0</v>
      </c>
      <c r="H55" s="153"/>
      <c r="I55" s="30">
        <f t="shared" ref="I55:I59" si="35">E55*H55</f>
        <v>0</v>
      </c>
      <c r="J55" s="153"/>
      <c r="K55" s="31">
        <f t="shared" ref="K55:K59" si="36">E55*J55</f>
        <v>0</v>
      </c>
      <c r="L55" s="32">
        <f t="shared" ref="L55:L59" si="37">SUM(G55,I55,K55)</f>
        <v>0</v>
      </c>
      <c r="M55" s="23"/>
    </row>
    <row r="56" spans="1:13" ht="18" hidden="1" customHeight="1">
      <c r="A56" s="410"/>
      <c r="B56" s="443"/>
      <c r="C56" s="435"/>
      <c r="D56" s="178"/>
      <c r="E56" s="179"/>
      <c r="F56" s="180"/>
      <c r="G56" s="80">
        <f t="shared" si="34"/>
        <v>0</v>
      </c>
      <c r="H56" s="140"/>
      <c r="I56" s="80">
        <f t="shared" si="35"/>
        <v>0</v>
      </c>
      <c r="J56" s="140"/>
      <c r="K56" s="81">
        <f t="shared" si="36"/>
        <v>0</v>
      </c>
      <c r="L56" s="82">
        <f t="shared" si="37"/>
        <v>0</v>
      </c>
      <c r="M56" s="23"/>
    </row>
    <row r="57" spans="1:13" ht="18" hidden="1" customHeight="1">
      <c r="A57" s="410"/>
      <c r="B57" s="443"/>
      <c r="C57" s="435"/>
      <c r="D57" s="173"/>
      <c r="E57" s="174"/>
      <c r="F57" s="177"/>
      <c r="G57" s="27">
        <f t="shared" si="34"/>
        <v>0</v>
      </c>
      <c r="H57" s="138"/>
      <c r="I57" s="27">
        <f t="shared" si="35"/>
        <v>0</v>
      </c>
      <c r="J57" s="138"/>
      <c r="K57" s="28">
        <f t="shared" si="36"/>
        <v>0</v>
      </c>
      <c r="L57" s="29">
        <f t="shared" si="37"/>
        <v>0</v>
      </c>
      <c r="M57" s="23"/>
    </row>
    <row r="58" spans="1:13" ht="18" hidden="1" customHeight="1">
      <c r="A58" s="410"/>
      <c r="B58" s="443"/>
      <c r="C58" s="435"/>
      <c r="D58" s="173"/>
      <c r="E58" s="174"/>
      <c r="F58" s="177"/>
      <c r="G58" s="27">
        <f t="shared" si="34"/>
        <v>0</v>
      </c>
      <c r="H58" s="138"/>
      <c r="I58" s="27">
        <f t="shared" si="35"/>
        <v>0</v>
      </c>
      <c r="J58" s="138"/>
      <c r="K58" s="28">
        <f t="shared" si="36"/>
        <v>0</v>
      </c>
      <c r="L58" s="29">
        <f t="shared" si="37"/>
        <v>0</v>
      </c>
      <c r="M58" s="23"/>
    </row>
    <row r="59" spans="1:13" ht="18" hidden="1" customHeight="1">
      <c r="A59" s="410"/>
      <c r="B59" s="443"/>
      <c r="C59" s="435"/>
      <c r="D59" s="173"/>
      <c r="E59" s="174"/>
      <c r="F59" s="177"/>
      <c r="G59" s="27">
        <f t="shared" si="34"/>
        <v>0</v>
      </c>
      <c r="H59" s="138"/>
      <c r="I59" s="27">
        <f t="shared" si="35"/>
        <v>0</v>
      </c>
      <c r="J59" s="138"/>
      <c r="K59" s="28">
        <f t="shared" si="36"/>
        <v>0</v>
      </c>
      <c r="L59" s="29">
        <f t="shared" si="37"/>
        <v>0</v>
      </c>
      <c r="M59" s="23"/>
    </row>
    <row r="60" spans="1:13" ht="18" hidden="1" customHeight="1" thickBot="1">
      <c r="A60" s="410"/>
      <c r="B60" s="443"/>
      <c r="C60" s="435"/>
      <c r="D60" s="48"/>
      <c r="E60" s="49"/>
      <c r="F60" s="153"/>
      <c r="G60" s="30">
        <f t="shared" si="31"/>
        <v>0</v>
      </c>
      <c r="H60" s="153"/>
      <c r="I60" s="30">
        <f t="shared" si="32"/>
        <v>0</v>
      </c>
      <c r="J60" s="153"/>
      <c r="K60" s="31">
        <f t="shared" si="33"/>
        <v>0</v>
      </c>
      <c r="L60" s="32">
        <f t="shared" si="3"/>
        <v>0</v>
      </c>
      <c r="M60" s="23"/>
    </row>
    <row r="61" spans="1:13" ht="18" customHeight="1" thickBot="1">
      <c r="A61" s="410"/>
      <c r="B61" s="443"/>
      <c r="C61" s="444"/>
      <c r="D61" s="218" t="s">
        <v>126</v>
      </c>
      <c r="E61" s="74"/>
      <c r="F61" s="154"/>
      <c r="G61" s="75">
        <f>SUM(G51:G60)</f>
        <v>0</v>
      </c>
      <c r="H61" s="154"/>
      <c r="I61" s="75">
        <f>SUM(I51:I60)</f>
        <v>0</v>
      </c>
      <c r="J61" s="154"/>
      <c r="K61" s="76">
        <f>SUM(K51:K60)</f>
        <v>0</v>
      </c>
      <c r="L61" s="77">
        <f t="shared" si="3"/>
        <v>0</v>
      </c>
      <c r="M61" s="23"/>
    </row>
    <row r="62" spans="1:13" s="23" customFormat="1" ht="18" customHeight="1">
      <c r="A62" s="410"/>
      <c r="B62" s="409" t="s">
        <v>84</v>
      </c>
      <c r="C62" s="439" t="s">
        <v>6</v>
      </c>
      <c r="D62" s="78"/>
      <c r="E62" s="79"/>
      <c r="F62" s="140"/>
      <c r="G62" s="80">
        <f t="shared" ref="G62:G71" si="38">E62*F62</f>
        <v>0</v>
      </c>
      <c r="H62" s="140"/>
      <c r="I62" s="80">
        <f t="shared" ref="I62:I71" si="39">E62*H62</f>
        <v>0</v>
      </c>
      <c r="J62" s="140"/>
      <c r="K62" s="81">
        <f t="shared" ref="K62:K71" si="40">E62*J62</f>
        <v>0</v>
      </c>
      <c r="L62" s="82">
        <f t="shared" ref="L62:L72" si="41">SUM(G62,I62,K62)</f>
        <v>0</v>
      </c>
    </row>
    <row r="63" spans="1:13" s="23" customFormat="1" ht="18" customHeight="1">
      <c r="A63" s="410"/>
      <c r="B63" s="410"/>
      <c r="C63" s="435"/>
      <c r="D63" s="46"/>
      <c r="E63" s="47"/>
      <c r="F63" s="138"/>
      <c r="G63" s="27">
        <f t="shared" si="38"/>
        <v>0</v>
      </c>
      <c r="H63" s="138"/>
      <c r="I63" s="27">
        <f t="shared" si="39"/>
        <v>0</v>
      </c>
      <c r="J63" s="138"/>
      <c r="K63" s="28">
        <f t="shared" si="40"/>
        <v>0</v>
      </c>
      <c r="L63" s="29">
        <f t="shared" si="41"/>
        <v>0</v>
      </c>
    </row>
    <row r="64" spans="1:13" ht="18" customHeight="1">
      <c r="A64" s="410"/>
      <c r="B64" s="410"/>
      <c r="C64" s="435"/>
      <c r="D64" s="46"/>
      <c r="E64" s="47"/>
      <c r="F64" s="138"/>
      <c r="G64" s="27">
        <f t="shared" si="38"/>
        <v>0</v>
      </c>
      <c r="H64" s="138"/>
      <c r="I64" s="27">
        <f t="shared" si="39"/>
        <v>0</v>
      </c>
      <c r="J64" s="138"/>
      <c r="K64" s="28">
        <f t="shared" si="40"/>
        <v>0</v>
      </c>
      <c r="L64" s="29">
        <f t="shared" si="41"/>
        <v>0</v>
      </c>
      <c r="M64" s="23"/>
    </row>
    <row r="65" spans="1:13" ht="18" customHeight="1">
      <c r="A65" s="410"/>
      <c r="B65" s="410"/>
      <c r="C65" s="435"/>
      <c r="D65" s="46"/>
      <c r="E65" s="47"/>
      <c r="F65" s="138"/>
      <c r="G65" s="27">
        <f t="shared" si="38"/>
        <v>0</v>
      </c>
      <c r="H65" s="138"/>
      <c r="I65" s="27">
        <f t="shared" si="39"/>
        <v>0</v>
      </c>
      <c r="J65" s="138"/>
      <c r="K65" s="28">
        <f t="shared" si="40"/>
        <v>0</v>
      </c>
      <c r="L65" s="29">
        <f t="shared" si="41"/>
        <v>0</v>
      </c>
      <c r="M65" s="23"/>
    </row>
    <row r="66" spans="1:13" ht="18" customHeight="1" thickBot="1">
      <c r="A66" s="410"/>
      <c r="B66" s="410"/>
      <c r="C66" s="435"/>
      <c r="D66" s="48"/>
      <c r="E66" s="49"/>
      <c r="F66" s="153"/>
      <c r="G66" s="30">
        <f t="shared" ref="G66:G70" si="42">E66*F66</f>
        <v>0</v>
      </c>
      <c r="H66" s="153"/>
      <c r="I66" s="30">
        <f t="shared" ref="I66:I70" si="43">E66*H66</f>
        <v>0</v>
      </c>
      <c r="J66" s="153"/>
      <c r="K66" s="31">
        <f t="shared" ref="K66:K70" si="44">E66*J66</f>
        <v>0</v>
      </c>
      <c r="L66" s="32">
        <f t="shared" ref="L66:L70" si="45">SUM(G66,I66,K66)</f>
        <v>0</v>
      </c>
      <c r="M66" s="23"/>
    </row>
    <row r="67" spans="1:13" ht="18" hidden="1" customHeight="1">
      <c r="A67" s="410"/>
      <c r="B67" s="410"/>
      <c r="C67" s="435"/>
      <c r="D67" s="178"/>
      <c r="E67" s="179"/>
      <c r="F67" s="180"/>
      <c r="G67" s="80">
        <f t="shared" si="42"/>
        <v>0</v>
      </c>
      <c r="H67" s="140"/>
      <c r="I67" s="80">
        <f t="shared" si="43"/>
        <v>0</v>
      </c>
      <c r="J67" s="140"/>
      <c r="K67" s="81">
        <f t="shared" si="44"/>
        <v>0</v>
      </c>
      <c r="L67" s="82">
        <f t="shared" si="45"/>
        <v>0</v>
      </c>
      <c r="M67" s="23"/>
    </row>
    <row r="68" spans="1:13" ht="18" hidden="1" customHeight="1">
      <c r="A68" s="410"/>
      <c r="B68" s="410"/>
      <c r="C68" s="435"/>
      <c r="D68" s="173"/>
      <c r="E68" s="174"/>
      <c r="F68" s="177"/>
      <c r="G68" s="27">
        <f t="shared" si="42"/>
        <v>0</v>
      </c>
      <c r="H68" s="138"/>
      <c r="I68" s="27">
        <f t="shared" si="43"/>
        <v>0</v>
      </c>
      <c r="J68" s="138"/>
      <c r="K68" s="28">
        <f t="shared" si="44"/>
        <v>0</v>
      </c>
      <c r="L68" s="29">
        <f t="shared" si="45"/>
        <v>0</v>
      </c>
      <c r="M68" s="23"/>
    </row>
    <row r="69" spans="1:13" ht="18" hidden="1" customHeight="1">
      <c r="A69" s="410"/>
      <c r="B69" s="410"/>
      <c r="C69" s="435"/>
      <c r="D69" s="173"/>
      <c r="E69" s="174"/>
      <c r="F69" s="177"/>
      <c r="G69" s="27">
        <f t="shared" si="42"/>
        <v>0</v>
      </c>
      <c r="H69" s="138"/>
      <c r="I69" s="27">
        <f t="shared" si="43"/>
        <v>0</v>
      </c>
      <c r="J69" s="138"/>
      <c r="K69" s="28">
        <f t="shared" si="44"/>
        <v>0</v>
      </c>
      <c r="L69" s="29">
        <f t="shared" si="45"/>
        <v>0</v>
      </c>
      <c r="M69" s="23"/>
    </row>
    <row r="70" spans="1:13" ht="18" hidden="1" customHeight="1">
      <c r="A70" s="410"/>
      <c r="B70" s="410"/>
      <c r="C70" s="435"/>
      <c r="D70" s="173"/>
      <c r="E70" s="174"/>
      <c r="F70" s="177"/>
      <c r="G70" s="27">
        <f t="shared" si="42"/>
        <v>0</v>
      </c>
      <c r="H70" s="138"/>
      <c r="I70" s="27">
        <f t="shared" si="43"/>
        <v>0</v>
      </c>
      <c r="J70" s="138"/>
      <c r="K70" s="28">
        <f t="shared" si="44"/>
        <v>0</v>
      </c>
      <c r="L70" s="29">
        <f t="shared" si="45"/>
        <v>0</v>
      </c>
      <c r="M70" s="23"/>
    </row>
    <row r="71" spans="1:13" ht="18" hidden="1" customHeight="1" thickBot="1">
      <c r="A71" s="410"/>
      <c r="B71" s="410"/>
      <c r="C71" s="435"/>
      <c r="D71" s="48"/>
      <c r="E71" s="49"/>
      <c r="F71" s="153"/>
      <c r="G71" s="30">
        <f t="shared" si="38"/>
        <v>0</v>
      </c>
      <c r="H71" s="153"/>
      <c r="I71" s="30">
        <f t="shared" si="39"/>
        <v>0</v>
      </c>
      <c r="J71" s="153"/>
      <c r="K71" s="31">
        <f t="shared" si="40"/>
        <v>0</v>
      </c>
      <c r="L71" s="32">
        <f t="shared" si="41"/>
        <v>0</v>
      </c>
      <c r="M71" s="23"/>
    </row>
    <row r="72" spans="1:13" ht="18" customHeight="1" thickBot="1">
      <c r="A72" s="410"/>
      <c r="B72" s="410"/>
      <c r="C72" s="444"/>
      <c r="D72" s="218" t="s">
        <v>126</v>
      </c>
      <c r="E72" s="74"/>
      <c r="F72" s="154"/>
      <c r="G72" s="75">
        <f>SUM(G62:G71)</f>
        <v>0</v>
      </c>
      <c r="H72" s="154"/>
      <c r="I72" s="75">
        <f>SUM(I62:I71)</f>
        <v>0</v>
      </c>
      <c r="J72" s="154"/>
      <c r="K72" s="76">
        <f>SUM(K62:K71)</f>
        <v>0</v>
      </c>
      <c r="L72" s="77">
        <f t="shared" si="41"/>
        <v>0</v>
      </c>
      <c r="M72" s="23"/>
    </row>
    <row r="73" spans="1:13" s="23" customFormat="1" ht="18" customHeight="1">
      <c r="A73" s="410"/>
      <c r="B73" s="410"/>
      <c r="C73" s="439" t="s">
        <v>9</v>
      </c>
      <c r="D73" s="78"/>
      <c r="E73" s="79"/>
      <c r="F73" s="140"/>
      <c r="G73" s="80">
        <f t="shared" ref="G73:G82" si="46">E73*F73</f>
        <v>0</v>
      </c>
      <c r="H73" s="140"/>
      <c r="I73" s="80">
        <f t="shared" ref="I73:I75" si="47">E73*H73</f>
        <v>0</v>
      </c>
      <c r="J73" s="140"/>
      <c r="K73" s="81">
        <f t="shared" ref="K73:K82" si="48">E73*J73</f>
        <v>0</v>
      </c>
      <c r="L73" s="82">
        <f t="shared" si="3"/>
        <v>0</v>
      </c>
    </row>
    <row r="74" spans="1:13" s="23" customFormat="1" ht="18" customHeight="1">
      <c r="A74" s="410"/>
      <c r="B74" s="410"/>
      <c r="C74" s="435"/>
      <c r="D74" s="46"/>
      <c r="E74" s="47"/>
      <c r="F74" s="138"/>
      <c r="G74" s="27">
        <f t="shared" si="46"/>
        <v>0</v>
      </c>
      <c r="H74" s="138"/>
      <c r="I74" s="27">
        <f t="shared" si="47"/>
        <v>0</v>
      </c>
      <c r="J74" s="138"/>
      <c r="K74" s="28">
        <f t="shared" si="48"/>
        <v>0</v>
      </c>
      <c r="L74" s="29">
        <f t="shared" si="3"/>
        <v>0</v>
      </c>
    </row>
    <row r="75" spans="1:13" ht="18" customHeight="1">
      <c r="A75" s="410"/>
      <c r="B75" s="410"/>
      <c r="C75" s="435"/>
      <c r="D75" s="46"/>
      <c r="E75" s="47"/>
      <c r="F75" s="138"/>
      <c r="G75" s="27">
        <f t="shared" si="46"/>
        <v>0</v>
      </c>
      <c r="H75" s="138"/>
      <c r="I75" s="27">
        <f t="shared" si="47"/>
        <v>0</v>
      </c>
      <c r="J75" s="138"/>
      <c r="K75" s="28">
        <f t="shared" si="48"/>
        <v>0</v>
      </c>
      <c r="L75" s="29">
        <f t="shared" si="3"/>
        <v>0</v>
      </c>
      <c r="M75" s="23"/>
    </row>
    <row r="76" spans="1:13" ht="18" customHeight="1">
      <c r="A76" s="410"/>
      <c r="B76" s="410"/>
      <c r="C76" s="435"/>
      <c r="D76" s="46"/>
      <c r="E76" s="47"/>
      <c r="F76" s="138"/>
      <c r="G76" s="27">
        <f t="shared" ref="G76:G81" si="49">E76*F76</f>
        <v>0</v>
      </c>
      <c r="H76" s="138"/>
      <c r="I76" s="27">
        <f t="shared" ref="I76:I81" si="50">E76*H76</f>
        <v>0</v>
      </c>
      <c r="J76" s="138"/>
      <c r="K76" s="28">
        <f t="shared" ref="K76:K81" si="51">E76*J76</f>
        <v>0</v>
      </c>
      <c r="L76" s="29">
        <f t="shared" ref="L76:L81" si="52">SUM(G76,I76,K76)</f>
        <v>0</v>
      </c>
      <c r="M76" s="23"/>
    </row>
    <row r="77" spans="1:13" ht="18" customHeight="1" thickBot="1">
      <c r="A77" s="410"/>
      <c r="B77" s="410"/>
      <c r="C77" s="435"/>
      <c r="D77" s="48"/>
      <c r="E77" s="49"/>
      <c r="F77" s="153"/>
      <c r="G77" s="30">
        <f t="shared" si="49"/>
        <v>0</v>
      </c>
      <c r="H77" s="153"/>
      <c r="I77" s="30">
        <f t="shared" si="50"/>
        <v>0</v>
      </c>
      <c r="J77" s="153"/>
      <c r="K77" s="31">
        <f t="shared" si="51"/>
        <v>0</v>
      </c>
      <c r="L77" s="32">
        <f t="shared" si="52"/>
        <v>0</v>
      </c>
      <c r="M77" s="23"/>
    </row>
    <row r="78" spans="1:13" ht="18" hidden="1" customHeight="1">
      <c r="A78" s="410"/>
      <c r="B78" s="410"/>
      <c r="C78" s="435"/>
      <c r="D78" s="178"/>
      <c r="E78" s="179"/>
      <c r="F78" s="140"/>
      <c r="G78" s="80">
        <f t="shared" si="49"/>
        <v>0</v>
      </c>
      <c r="H78" s="140"/>
      <c r="I78" s="80">
        <f t="shared" si="50"/>
        <v>0</v>
      </c>
      <c r="J78" s="140"/>
      <c r="K78" s="81">
        <f t="shared" si="51"/>
        <v>0</v>
      </c>
      <c r="L78" s="82">
        <f t="shared" si="52"/>
        <v>0</v>
      </c>
      <c r="M78" s="23"/>
    </row>
    <row r="79" spans="1:13" ht="18" hidden="1" customHeight="1">
      <c r="A79" s="410"/>
      <c r="B79" s="410"/>
      <c r="C79" s="435"/>
      <c r="D79" s="173"/>
      <c r="E79" s="174"/>
      <c r="F79" s="138"/>
      <c r="G79" s="27">
        <f t="shared" si="49"/>
        <v>0</v>
      </c>
      <c r="H79" s="138"/>
      <c r="I79" s="27">
        <f t="shared" si="50"/>
        <v>0</v>
      </c>
      <c r="J79" s="138"/>
      <c r="K79" s="28">
        <f t="shared" si="51"/>
        <v>0</v>
      </c>
      <c r="L79" s="29">
        <f t="shared" si="52"/>
        <v>0</v>
      </c>
      <c r="M79" s="23"/>
    </row>
    <row r="80" spans="1:13" ht="18" hidden="1" customHeight="1">
      <c r="A80" s="410"/>
      <c r="B80" s="410"/>
      <c r="C80" s="435"/>
      <c r="D80" s="173"/>
      <c r="E80" s="174"/>
      <c r="F80" s="138"/>
      <c r="G80" s="27">
        <f t="shared" si="49"/>
        <v>0</v>
      </c>
      <c r="H80" s="138"/>
      <c r="I80" s="27">
        <f t="shared" si="50"/>
        <v>0</v>
      </c>
      <c r="J80" s="138"/>
      <c r="K80" s="28">
        <f t="shared" si="51"/>
        <v>0</v>
      </c>
      <c r="L80" s="29">
        <f t="shared" si="52"/>
        <v>0</v>
      </c>
      <c r="M80" s="23"/>
    </row>
    <row r="81" spans="1:13" ht="18" hidden="1" customHeight="1">
      <c r="A81" s="410"/>
      <c r="B81" s="410"/>
      <c r="C81" s="435"/>
      <c r="D81" s="173"/>
      <c r="E81" s="174"/>
      <c r="F81" s="138"/>
      <c r="G81" s="27">
        <f t="shared" si="49"/>
        <v>0</v>
      </c>
      <c r="H81" s="138"/>
      <c r="I81" s="27">
        <f t="shared" si="50"/>
        <v>0</v>
      </c>
      <c r="J81" s="138"/>
      <c r="K81" s="28">
        <f t="shared" si="51"/>
        <v>0</v>
      </c>
      <c r="L81" s="29">
        <f t="shared" si="52"/>
        <v>0</v>
      </c>
      <c r="M81" s="23"/>
    </row>
    <row r="82" spans="1:13" ht="18" hidden="1" customHeight="1" thickBot="1">
      <c r="A82" s="410"/>
      <c r="B82" s="410"/>
      <c r="C82" s="435"/>
      <c r="D82" s="48"/>
      <c r="E82" s="49"/>
      <c r="F82" s="153"/>
      <c r="G82" s="30">
        <f t="shared" si="46"/>
        <v>0</v>
      </c>
      <c r="H82" s="153"/>
      <c r="I82" s="30">
        <f>E82*H82</f>
        <v>0</v>
      </c>
      <c r="J82" s="153"/>
      <c r="K82" s="31">
        <f t="shared" si="48"/>
        <v>0</v>
      </c>
      <c r="L82" s="32">
        <f t="shared" si="3"/>
        <v>0</v>
      </c>
      <c r="M82" s="23"/>
    </row>
    <row r="83" spans="1:13" ht="18" customHeight="1" thickBot="1">
      <c r="A83" s="410"/>
      <c r="B83" s="410"/>
      <c r="C83" s="444"/>
      <c r="D83" s="218" t="s">
        <v>126</v>
      </c>
      <c r="E83" s="74"/>
      <c r="F83" s="154"/>
      <c r="G83" s="75">
        <f>SUM(G73:G82)</f>
        <v>0</v>
      </c>
      <c r="H83" s="154"/>
      <c r="I83" s="75">
        <f>SUM(I73:I82)</f>
        <v>0</v>
      </c>
      <c r="J83" s="154"/>
      <c r="K83" s="76">
        <f>SUM(K73:K82)</f>
        <v>0</v>
      </c>
      <c r="L83" s="77">
        <f t="shared" si="3"/>
        <v>0</v>
      </c>
      <c r="M83" s="23"/>
    </row>
    <row r="84" spans="1:13" s="23" customFormat="1" ht="18" customHeight="1">
      <c r="A84" s="410"/>
      <c r="B84" s="410"/>
      <c r="C84" s="439" t="s">
        <v>7</v>
      </c>
      <c r="D84" s="139"/>
      <c r="E84" s="79"/>
      <c r="F84" s="140"/>
      <c r="G84" s="80">
        <f t="shared" ref="G84:G93" si="53">E84*F84</f>
        <v>0</v>
      </c>
      <c r="H84" s="140"/>
      <c r="I84" s="80">
        <f t="shared" ref="I84:I87" si="54">E84*H84</f>
        <v>0</v>
      </c>
      <c r="J84" s="140"/>
      <c r="K84" s="81">
        <f t="shared" ref="K84:K93" si="55">E84*J84</f>
        <v>0</v>
      </c>
      <c r="L84" s="82">
        <f t="shared" si="3"/>
        <v>0</v>
      </c>
    </row>
    <row r="85" spans="1:13" s="23" customFormat="1" ht="18" customHeight="1">
      <c r="A85" s="410"/>
      <c r="B85" s="410"/>
      <c r="C85" s="435"/>
      <c r="D85" s="141"/>
      <c r="E85" s="47"/>
      <c r="F85" s="138"/>
      <c r="G85" s="27">
        <f t="shared" si="53"/>
        <v>0</v>
      </c>
      <c r="H85" s="138"/>
      <c r="I85" s="27">
        <f t="shared" si="54"/>
        <v>0</v>
      </c>
      <c r="J85" s="138"/>
      <c r="K85" s="28">
        <f t="shared" si="55"/>
        <v>0</v>
      </c>
      <c r="L85" s="29">
        <f t="shared" si="3"/>
        <v>0</v>
      </c>
    </row>
    <row r="86" spans="1:13" ht="18" customHeight="1">
      <c r="A86" s="410"/>
      <c r="B86" s="410"/>
      <c r="C86" s="435"/>
      <c r="D86" s="46"/>
      <c r="E86" s="47"/>
      <c r="F86" s="138"/>
      <c r="G86" s="27">
        <f t="shared" si="53"/>
        <v>0</v>
      </c>
      <c r="H86" s="138"/>
      <c r="I86" s="27">
        <f t="shared" si="54"/>
        <v>0</v>
      </c>
      <c r="J86" s="138"/>
      <c r="K86" s="28">
        <f t="shared" si="55"/>
        <v>0</v>
      </c>
      <c r="L86" s="29">
        <f t="shared" si="3"/>
        <v>0</v>
      </c>
      <c r="M86" s="23"/>
    </row>
    <row r="87" spans="1:13" ht="18" customHeight="1">
      <c r="A87" s="410"/>
      <c r="B87" s="410"/>
      <c r="C87" s="435"/>
      <c r="D87" s="46"/>
      <c r="E87" s="47"/>
      <c r="F87" s="138"/>
      <c r="G87" s="27">
        <f t="shared" si="53"/>
        <v>0</v>
      </c>
      <c r="H87" s="138"/>
      <c r="I87" s="27">
        <f t="shared" si="54"/>
        <v>0</v>
      </c>
      <c r="J87" s="138"/>
      <c r="K87" s="28">
        <f t="shared" si="55"/>
        <v>0</v>
      </c>
      <c r="L87" s="29">
        <f t="shared" si="3"/>
        <v>0</v>
      </c>
      <c r="M87" s="23"/>
    </row>
    <row r="88" spans="1:13" ht="18" customHeight="1" thickBot="1">
      <c r="A88" s="410"/>
      <c r="B88" s="410"/>
      <c r="C88" s="435"/>
      <c r="D88" s="48"/>
      <c r="E88" s="49"/>
      <c r="F88" s="153"/>
      <c r="G88" s="30">
        <f t="shared" ref="G88:G92" si="56">E88*F88</f>
        <v>0</v>
      </c>
      <c r="H88" s="153"/>
      <c r="I88" s="30">
        <f t="shared" ref="I88:I92" si="57">E88*H88</f>
        <v>0</v>
      </c>
      <c r="J88" s="153"/>
      <c r="K88" s="31">
        <f t="shared" ref="K88:K92" si="58">E88*J88</f>
        <v>0</v>
      </c>
      <c r="L88" s="32">
        <f t="shared" ref="L88:L92" si="59">SUM(G88,I88,K88)</f>
        <v>0</v>
      </c>
      <c r="M88" s="23"/>
    </row>
    <row r="89" spans="1:13" ht="18" hidden="1" customHeight="1">
      <c r="A89" s="410"/>
      <c r="B89" s="410"/>
      <c r="C89" s="435"/>
      <c r="D89" s="178"/>
      <c r="E89" s="179"/>
      <c r="F89" s="180"/>
      <c r="G89" s="80">
        <f t="shared" si="56"/>
        <v>0</v>
      </c>
      <c r="H89" s="140"/>
      <c r="I89" s="80">
        <f t="shared" si="57"/>
        <v>0</v>
      </c>
      <c r="J89" s="140"/>
      <c r="K89" s="81">
        <f t="shared" si="58"/>
        <v>0</v>
      </c>
      <c r="L89" s="82">
        <f t="shared" si="59"/>
        <v>0</v>
      </c>
      <c r="M89" s="23"/>
    </row>
    <row r="90" spans="1:13" ht="18" hidden="1" customHeight="1">
      <c r="A90" s="410"/>
      <c r="B90" s="410"/>
      <c r="C90" s="435"/>
      <c r="D90" s="173"/>
      <c r="E90" s="174"/>
      <c r="F90" s="177"/>
      <c r="G90" s="27">
        <f t="shared" si="56"/>
        <v>0</v>
      </c>
      <c r="H90" s="138"/>
      <c r="I90" s="27">
        <f t="shared" si="57"/>
        <v>0</v>
      </c>
      <c r="J90" s="138"/>
      <c r="K90" s="28">
        <f t="shared" si="58"/>
        <v>0</v>
      </c>
      <c r="L90" s="29">
        <f t="shared" si="59"/>
        <v>0</v>
      </c>
      <c r="M90" s="23"/>
    </row>
    <row r="91" spans="1:13" ht="18" hidden="1" customHeight="1">
      <c r="A91" s="410"/>
      <c r="B91" s="410"/>
      <c r="C91" s="435"/>
      <c r="D91" s="173"/>
      <c r="E91" s="174"/>
      <c r="F91" s="177"/>
      <c r="G91" s="27">
        <f t="shared" si="56"/>
        <v>0</v>
      </c>
      <c r="H91" s="138"/>
      <c r="I91" s="27">
        <f t="shared" si="57"/>
        <v>0</v>
      </c>
      <c r="J91" s="138"/>
      <c r="K91" s="28">
        <f t="shared" si="58"/>
        <v>0</v>
      </c>
      <c r="L91" s="29">
        <f t="shared" si="59"/>
        <v>0</v>
      </c>
      <c r="M91" s="23"/>
    </row>
    <row r="92" spans="1:13" ht="18" hidden="1" customHeight="1">
      <c r="A92" s="410"/>
      <c r="B92" s="410"/>
      <c r="C92" s="435"/>
      <c r="D92" s="173"/>
      <c r="E92" s="174"/>
      <c r="F92" s="177"/>
      <c r="G92" s="27">
        <f t="shared" si="56"/>
        <v>0</v>
      </c>
      <c r="H92" s="138"/>
      <c r="I92" s="27">
        <f t="shared" si="57"/>
        <v>0</v>
      </c>
      <c r="J92" s="138"/>
      <c r="K92" s="28">
        <f t="shared" si="58"/>
        <v>0</v>
      </c>
      <c r="L92" s="29">
        <f t="shared" si="59"/>
        <v>0</v>
      </c>
      <c r="M92" s="23"/>
    </row>
    <row r="93" spans="1:13" ht="18" hidden="1" customHeight="1" thickBot="1">
      <c r="A93" s="410"/>
      <c r="B93" s="410"/>
      <c r="C93" s="435"/>
      <c r="D93" s="48"/>
      <c r="E93" s="49"/>
      <c r="F93" s="155"/>
      <c r="G93" s="142">
        <f t="shared" si="53"/>
        <v>0</v>
      </c>
      <c r="H93" s="155"/>
      <c r="I93" s="142">
        <f>E93*H93</f>
        <v>0</v>
      </c>
      <c r="J93" s="155"/>
      <c r="K93" s="143">
        <f t="shared" si="55"/>
        <v>0</v>
      </c>
      <c r="L93" s="32">
        <f t="shared" si="3"/>
        <v>0</v>
      </c>
      <c r="M93" s="23"/>
    </row>
    <row r="94" spans="1:13" ht="18" customHeight="1" thickBot="1">
      <c r="A94" s="411"/>
      <c r="B94" s="411"/>
      <c r="C94" s="444"/>
      <c r="D94" s="218" t="s">
        <v>126</v>
      </c>
      <c r="E94" s="74"/>
      <c r="F94" s="156"/>
      <c r="G94" s="145">
        <f>SUM(G84:G93)</f>
        <v>0</v>
      </c>
      <c r="H94" s="144"/>
      <c r="I94" s="145">
        <f>SUM(I84:I93)</f>
        <v>0</v>
      </c>
      <c r="J94" s="156"/>
      <c r="K94" s="146">
        <f>SUM(K84:K93)</f>
        <v>0</v>
      </c>
      <c r="L94" s="77">
        <f t="shared" si="3"/>
        <v>0</v>
      </c>
      <c r="M94" s="23"/>
    </row>
    <row r="95" spans="1:13" s="23" customFormat="1" ht="18" customHeight="1">
      <c r="A95" s="439" t="s">
        <v>128</v>
      </c>
      <c r="B95" s="440"/>
      <c r="C95" s="440"/>
      <c r="D95" s="78"/>
      <c r="E95" s="79"/>
      <c r="F95" s="147"/>
      <c r="G95" s="133">
        <f t="shared" ref="G95:G104" si="60">E95*F95</f>
        <v>0</v>
      </c>
      <c r="H95" s="147"/>
      <c r="I95" s="133">
        <f t="shared" ref="I95:I104" si="61">E95*H95</f>
        <v>0</v>
      </c>
      <c r="J95" s="147"/>
      <c r="K95" s="134">
        <f t="shared" ref="K95:K104" si="62">E95*J95</f>
        <v>0</v>
      </c>
      <c r="L95" s="82">
        <f t="shared" si="3"/>
        <v>0</v>
      </c>
    </row>
    <row r="96" spans="1:13" s="23" customFormat="1" ht="18" customHeight="1">
      <c r="A96" s="435"/>
      <c r="B96" s="436"/>
      <c r="C96" s="436"/>
      <c r="D96" s="46"/>
      <c r="E96" s="47"/>
      <c r="F96" s="148"/>
      <c r="G96" s="135">
        <f t="shared" si="60"/>
        <v>0</v>
      </c>
      <c r="H96" s="148"/>
      <c r="I96" s="135">
        <f t="shared" si="61"/>
        <v>0</v>
      </c>
      <c r="J96" s="148"/>
      <c r="K96" s="136">
        <f t="shared" si="62"/>
        <v>0</v>
      </c>
      <c r="L96" s="29">
        <f t="shared" si="3"/>
        <v>0</v>
      </c>
    </row>
    <row r="97" spans="1:13" ht="18" customHeight="1">
      <c r="A97" s="435"/>
      <c r="B97" s="436"/>
      <c r="C97" s="436"/>
      <c r="D97" s="46"/>
      <c r="E97" s="47"/>
      <c r="F97" s="148"/>
      <c r="G97" s="135">
        <f t="shared" si="60"/>
        <v>0</v>
      </c>
      <c r="H97" s="148"/>
      <c r="I97" s="135">
        <f t="shared" si="61"/>
        <v>0</v>
      </c>
      <c r="J97" s="148"/>
      <c r="K97" s="136">
        <f t="shared" si="62"/>
        <v>0</v>
      </c>
      <c r="L97" s="29">
        <f t="shared" si="3"/>
        <v>0</v>
      </c>
      <c r="M97" s="23"/>
    </row>
    <row r="98" spans="1:13" ht="18" customHeight="1">
      <c r="A98" s="435"/>
      <c r="B98" s="436"/>
      <c r="C98" s="436"/>
      <c r="D98" s="46"/>
      <c r="E98" s="47"/>
      <c r="F98" s="148"/>
      <c r="G98" s="135">
        <f t="shared" ref="G98:G103" si="63">E98*F98</f>
        <v>0</v>
      </c>
      <c r="H98" s="148"/>
      <c r="I98" s="135">
        <f t="shared" ref="I98:I103" si="64">E98*H98</f>
        <v>0</v>
      </c>
      <c r="J98" s="148"/>
      <c r="K98" s="136">
        <f t="shared" ref="K98:K103" si="65">E98*J98</f>
        <v>0</v>
      </c>
      <c r="L98" s="29">
        <f t="shared" ref="L98:L103" si="66">SUM(G98,I98,K98)</f>
        <v>0</v>
      </c>
      <c r="M98" s="23"/>
    </row>
    <row r="99" spans="1:13" ht="18" customHeight="1" thickBot="1">
      <c r="A99" s="435"/>
      <c r="B99" s="436"/>
      <c r="C99" s="436"/>
      <c r="D99" s="48"/>
      <c r="E99" s="49"/>
      <c r="F99" s="155"/>
      <c r="G99" s="142">
        <f t="shared" si="63"/>
        <v>0</v>
      </c>
      <c r="H99" s="155"/>
      <c r="I99" s="142">
        <f t="shared" si="64"/>
        <v>0</v>
      </c>
      <c r="J99" s="155"/>
      <c r="K99" s="143">
        <f t="shared" si="65"/>
        <v>0</v>
      </c>
      <c r="L99" s="32">
        <f t="shared" si="66"/>
        <v>0</v>
      </c>
      <c r="M99" s="23"/>
    </row>
    <row r="100" spans="1:13" ht="18" hidden="1" customHeight="1">
      <c r="A100" s="435"/>
      <c r="B100" s="436"/>
      <c r="C100" s="436"/>
      <c r="D100" s="175"/>
      <c r="E100" s="176"/>
      <c r="F100" s="169"/>
      <c r="G100" s="170">
        <f t="shared" si="63"/>
        <v>0</v>
      </c>
      <c r="H100" s="169"/>
      <c r="I100" s="170">
        <f t="shared" si="64"/>
        <v>0</v>
      </c>
      <c r="J100" s="169"/>
      <c r="K100" s="171">
        <f t="shared" si="65"/>
        <v>0</v>
      </c>
      <c r="L100" s="172">
        <f t="shared" si="66"/>
        <v>0</v>
      </c>
      <c r="M100" s="23"/>
    </row>
    <row r="101" spans="1:13" ht="18" hidden="1" customHeight="1">
      <c r="A101" s="435"/>
      <c r="B101" s="436"/>
      <c r="C101" s="436"/>
      <c r="D101" s="173"/>
      <c r="E101" s="174"/>
      <c r="F101" s="148"/>
      <c r="G101" s="135">
        <f t="shared" si="63"/>
        <v>0</v>
      </c>
      <c r="H101" s="148"/>
      <c r="I101" s="135">
        <f t="shared" si="64"/>
        <v>0</v>
      </c>
      <c r="J101" s="148"/>
      <c r="K101" s="136">
        <f t="shared" si="65"/>
        <v>0</v>
      </c>
      <c r="L101" s="29">
        <f t="shared" si="66"/>
        <v>0</v>
      </c>
      <c r="M101" s="23"/>
    </row>
    <row r="102" spans="1:13" ht="18" hidden="1" customHeight="1">
      <c r="A102" s="435"/>
      <c r="B102" s="436"/>
      <c r="C102" s="436"/>
      <c r="D102" s="173"/>
      <c r="E102" s="174"/>
      <c r="F102" s="148"/>
      <c r="G102" s="135">
        <f t="shared" si="63"/>
        <v>0</v>
      </c>
      <c r="H102" s="148"/>
      <c r="I102" s="135">
        <f t="shared" si="64"/>
        <v>0</v>
      </c>
      <c r="J102" s="148"/>
      <c r="K102" s="136">
        <f t="shared" si="65"/>
        <v>0</v>
      </c>
      <c r="L102" s="29">
        <f t="shared" si="66"/>
        <v>0</v>
      </c>
      <c r="M102" s="23"/>
    </row>
    <row r="103" spans="1:13" ht="18" hidden="1" customHeight="1">
      <c r="A103" s="435"/>
      <c r="B103" s="436"/>
      <c r="C103" s="436"/>
      <c r="D103" s="173"/>
      <c r="E103" s="174"/>
      <c r="F103" s="148"/>
      <c r="G103" s="135">
        <f t="shared" si="63"/>
        <v>0</v>
      </c>
      <c r="H103" s="148"/>
      <c r="I103" s="135">
        <f t="shared" si="64"/>
        <v>0</v>
      </c>
      <c r="J103" s="148"/>
      <c r="K103" s="136">
        <f t="shared" si="65"/>
        <v>0</v>
      </c>
      <c r="L103" s="29">
        <f t="shared" si="66"/>
        <v>0</v>
      </c>
      <c r="M103" s="23"/>
    </row>
    <row r="104" spans="1:13" ht="18" hidden="1" customHeight="1" thickBot="1">
      <c r="A104" s="435"/>
      <c r="B104" s="436"/>
      <c r="C104" s="436"/>
      <c r="D104" s="48"/>
      <c r="E104" s="49"/>
      <c r="F104" s="155"/>
      <c r="G104" s="142">
        <f t="shared" si="60"/>
        <v>0</v>
      </c>
      <c r="H104" s="155"/>
      <c r="I104" s="142">
        <f t="shared" si="61"/>
        <v>0</v>
      </c>
      <c r="J104" s="155"/>
      <c r="K104" s="143">
        <f t="shared" si="62"/>
        <v>0</v>
      </c>
      <c r="L104" s="32">
        <f t="shared" si="3"/>
        <v>0</v>
      </c>
      <c r="M104" s="23"/>
    </row>
    <row r="105" spans="1:13" ht="18" customHeight="1" thickBot="1">
      <c r="A105" s="441"/>
      <c r="B105" s="442"/>
      <c r="C105" s="442"/>
      <c r="D105" s="137" t="s">
        <v>126</v>
      </c>
      <c r="E105" s="74"/>
      <c r="F105" s="149"/>
      <c r="G105" s="150">
        <f>SUM(G95:G104)</f>
        <v>0</v>
      </c>
      <c r="H105" s="157"/>
      <c r="I105" s="150">
        <f>SUM(I95:I104)</f>
        <v>0</v>
      </c>
      <c r="J105" s="157"/>
      <c r="K105" s="151">
        <f>SUM(K95:K104)</f>
        <v>0</v>
      </c>
      <c r="L105" s="152">
        <f t="shared" si="3"/>
        <v>0</v>
      </c>
      <c r="M105" s="23"/>
    </row>
    <row r="106" spans="1:13" s="23" customFormat="1" ht="18" customHeight="1">
      <c r="A106" s="435" t="s">
        <v>129</v>
      </c>
      <c r="B106" s="436"/>
      <c r="C106" s="436"/>
      <c r="D106" s="78"/>
      <c r="E106" s="79"/>
      <c r="F106" s="147"/>
      <c r="G106" s="133">
        <f t="shared" ref="G106:G115" si="67">E106*F106</f>
        <v>0</v>
      </c>
      <c r="H106" s="147"/>
      <c r="I106" s="133">
        <f t="shared" ref="I106:I115" si="68">E106*H106</f>
        <v>0</v>
      </c>
      <c r="J106" s="147"/>
      <c r="K106" s="134">
        <f t="shared" ref="K106:K115" si="69">E106*J106</f>
        <v>0</v>
      </c>
      <c r="L106" s="82">
        <f t="shared" si="3"/>
        <v>0</v>
      </c>
    </row>
    <row r="107" spans="1:13" s="23" customFormat="1" ht="18" customHeight="1">
      <c r="A107" s="435"/>
      <c r="B107" s="436"/>
      <c r="C107" s="436"/>
      <c r="D107" s="46"/>
      <c r="E107" s="47"/>
      <c r="F107" s="148"/>
      <c r="G107" s="135">
        <f t="shared" si="67"/>
        <v>0</v>
      </c>
      <c r="H107" s="148"/>
      <c r="I107" s="135">
        <f t="shared" si="68"/>
        <v>0</v>
      </c>
      <c r="J107" s="148"/>
      <c r="K107" s="136">
        <f t="shared" si="69"/>
        <v>0</v>
      </c>
      <c r="L107" s="29">
        <f t="shared" si="3"/>
        <v>0</v>
      </c>
    </row>
    <row r="108" spans="1:13" ht="18" customHeight="1">
      <c r="A108" s="435"/>
      <c r="B108" s="436"/>
      <c r="C108" s="436"/>
      <c r="D108" s="46"/>
      <c r="E108" s="47"/>
      <c r="F108" s="148"/>
      <c r="G108" s="135">
        <f t="shared" si="67"/>
        <v>0</v>
      </c>
      <c r="H108" s="148"/>
      <c r="I108" s="135">
        <f t="shared" si="68"/>
        <v>0</v>
      </c>
      <c r="J108" s="148"/>
      <c r="K108" s="136">
        <f t="shared" si="69"/>
        <v>0</v>
      </c>
      <c r="L108" s="29">
        <f t="shared" si="3"/>
        <v>0</v>
      </c>
      <c r="M108" s="23"/>
    </row>
    <row r="109" spans="1:13" ht="18" customHeight="1">
      <c r="A109" s="435"/>
      <c r="B109" s="436"/>
      <c r="C109" s="436"/>
      <c r="D109" s="46"/>
      <c r="E109" s="47"/>
      <c r="F109" s="148"/>
      <c r="G109" s="135">
        <f t="shared" ref="G109:G114" si="70">E109*F109</f>
        <v>0</v>
      </c>
      <c r="H109" s="148"/>
      <c r="I109" s="135">
        <f t="shared" ref="I109:I114" si="71">E109*H109</f>
        <v>0</v>
      </c>
      <c r="J109" s="148"/>
      <c r="K109" s="136">
        <f t="shared" ref="K109:K114" si="72">E109*J109</f>
        <v>0</v>
      </c>
      <c r="L109" s="29">
        <f t="shared" ref="L109:L114" si="73">SUM(G109,I109,K109)</f>
        <v>0</v>
      </c>
      <c r="M109" s="23"/>
    </row>
    <row r="110" spans="1:13" ht="18" customHeight="1" thickBot="1">
      <c r="A110" s="435"/>
      <c r="B110" s="436"/>
      <c r="C110" s="436"/>
      <c r="D110" s="48"/>
      <c r="E110" s="49"/>
      <c r="F110" s="155"/>
      <c r="G110" s="142">
        <f t="shared" si="70"/>
        <v>0</v>
      </c>
      <c r="H110" s="155"/>
      <c r="I110" s="142">
        <f t="shared" si="71"/>
        <v>0</v>
      </c>
      <c r="J110" s="155"/>
      <c r="K110" s="143">
        <f t="shared" si="72"/>
        <v>0</v>
      </c>
      <c r="L110" s="32">
        <f t="shared" si="73"/>
        <v>0</v>
      </c>
      <c r="M110" s="23"/>
    </row>
    <row r="111" spans="1:13" ht="18" hidden="1" customHeight="1">
      <c r="A111" s="435"/>
      <c r="B111" s="436"/>
      <c r="C111" s="436"/>
      <c r="D111" s="175"/>
      <c r="E111" s="176"/>
      <c r="F111" s="169"/>
      <c r="G111" s="170">
        <f t="shared" si="70"/>
        <v>0</v>
      </c>
      <c r="H111" s="169"/>
      <c r="I111" s="170">
        <f t="shared" si="71"/>
        <v>0</v>
      </c>
      <c r="J111" s="169"/>
      <c r="K111" s="171">
        <f t="shared" si="72"/>
        <v>0</v>
      </c>
      <c r="L111" s="172">
        <f t="shared" si="73"/>
        <v>0</v>
      </c>
      <c r="M111" s="23"/>
    </row>
    <row r="112" spans="1:13" ht="18" hidden="1" customHeight="1">
      <c r="A112" s="435"/>
      <c r="B112" s="436"/>
      <c r="C112" s="436"/>
      <c r="D112" s="173"/>
      <c r="E112" s="174"/>
      <c r="F112" s="148"/>
      <c r="G112" s="135">
        <f t="shared" si="70"/>
        <v>0</v>
      </c>
      <c r="H112" s="148"/>
      <c r="I112" s="135">
        <f t="shared" si="71"/>
        <v>0</v>
      </c>
      <c r="J112" s="148"/>
      <c r="K112" s="136">
        <f t="shared" si="72"/>
        <v>0</v>
      </c>
      <c r="L112" s="29">
        <f t="shared" si="73"/>
        <v>0</v>
      </c>
      <c r="M112" s="23"/>
    </row>
    <row r="113" spans="1:13" ht="18" hidden="1" customHeight="1">
      <c r="A113" s="435"/>
      <c r="B113" s="436"/>
      <c r="C113" s="436"/>
      <c r="D113" s="173"/>
      <c r="E113" s="174"/>
      <c r="F113" s="148"/>
      <c r="G113" s="135">
        <f t="shared" si="70"/>
        <v>0</v>
      </c>
      <c r="H113" s="148"/>
      <c r="I113" s="135">
        <f t="shared" si="71"/>
        <v>0</v>
      </c>
      <c r="J113" s="148"/>
      <c r="K113" s="136">
        <f t="shared" si="72"/>
        <v>0</v>
      </c>
      <c r="L113" s="29">
        <f t="shared" si="73"/>
        <v>0</v>
      </c>
      <c r="M113" s="23"/>
    </row>
    <row r="114" spans="1:13" ht="18" hidden="1" customHeight="1">
      <c r="A114" s="435"/>
      <c r="B114" s="436"/>
      <c r="C114" s="436"/>
      <c r="D114" s="173"/>
      <c r="E114" s="174"/>
      <c r="F114" s="148"/>
      <c r="G114" s="135">
        <f t="shared" si="70"/>
        <v>0</v>
      </c>
      <c r="H114" s="148"/>
      <c r="I114" s="135">
        <f t="shared" si="71"/>
        <v>0</v>
      </c>
      <c r="J114" s="148"/>
      <c r="K114" s="136">
        <f t="shared" si="72"/>
        <v>0</v>
      </c>
      <c r="L114" s="29">
        <f t="shared" si="73"/>
        <v>0</v>
      </c>
      <c r="M114" s="23"/>
    </row>
    <row r="115" spans="1:13" ht="18" hidden="1" customHeight="1" thickBot="1">
      <c r="A115" s="435"/>
      <c r="B115" s="436"/>
      <c r="C115" s="436"/>
      <c r="D115" s="48"/>
      <c r="E115" s="49"/>
      <c r="F115" s="155"/>
      <c r="G115" s="142">
        <f t="shared" si="67"/>
        <v>0</v>
      </c>
      <c r="H115" s="155"/>
      <c r="I115" s="142">
        <f t="shared" si="68"/>
        <v>0</v>
      </c>
      <c r="J115" s="155"/>
      <c r="K115" s="143">
        <f t="shared" si="69"/>
        <v>0</v>
      </c>
      <c r="L115" s="32">
        <f t="shared" si="3"/>
        <v>0</v>
      </c>
      <c r="M115" s="23"/>
    </row>
    <row r="116" spans="1:13" ht="18" customHeight="1" thickBot="1">
      <c r="A116" s="437"/>
      <c r="B116" s="438"/>
      <c r="C116" s="438"/>
      <c r="D116" s="84" t="s">
        <v>130</v>
      </c>
      <c r="E116" s="85"/>
      <c r="F116" s="91"/>
      <c r="G116" s="86">
        <f>SUM(G106:G115)</f>
        <v>0</v>
      </c>
      <c r="H116" s="91"/>
      <c r="I116" s="86">
        <f>SUM(I106:I115)</f>
        <v>0</v>
      </c>
      <c r="J116" s="91"/>
      <c r="K116" s="87">
        <f>SUM(K106:K115)</f>
        <v>0</v>
      </c>
      <c r="L116" s="88">
        <f t="shared" si="3"/>
        <v>0</v>
      </c>
      <c r="M116" s="23"/>
    </row>
    <row r="117" spans="1:13" s="23" customFormat="1" ht="18" customHeight="1" thickTop="1">
      <c r="A117" s="432" t="s">
        <v>131</v>
      </c>
      <c r="B117" s="433"/>
      <c r="C117" s="433"/>
      <c r="D117" s="433"/>
      <c r="E117" s="434"/>
      <c r="F117" s="92"/>
      <c r="G117" s="83">
        <f>SUM(G17,G28,G39,G50,G61,G72,G83,G94,G105,G116)</f>
        <v>0</v>
      </c>
      <c r="H117" s="92"/>
      <c r="I117" s="83">
        <f>SUM(I17,I28,I39,I50,I61,I72,I83,I94,I105,I116)</f>
        <v>0</v>
      </c>
      <c r="J117" s="92"/>
      <c r="K117" s="83">
        <f>SUM(K17,K28,K39,K50,K61,K72,K83,K94,K105,K116)</f>
        <v>0</v>
      </c>
      <c r="L117" s="73">
        <f>SUM(G117,I117,K117)</f>
        <v>0</v>
      </c>
    </row>
    <row r="118" spans="1:13" s="23" customFormat="1" ht="20.100000000000001" customHeight="1">
      <c r="A118" s="43"/>
      <c r="B118" s="43"/>
      <c r="C118" s="43"/>
      <c r="D118" s="43"/>
      <c r="E118" s="43"/>
      <c r="F118" s="43"/>
      <c r="G118" s="43"/>
      <c r="H118" s="43"/>
      <c r="I118" s="43"/>
      <c r="J118" s="43"/>
      <c r="K118" s="43"/>
      <c r="L118" s="44"/>
    </row>
    <row r="119" spans="1:13" s="23" customFormat="1" ht="30" customHeight="1"/>
  </sheetData>
  <sheetProtection algorithmName="SHA-512" hashValue="bKKJOgo5HcdeFak5pBFp+NeI6V/WFr6XvTiWjREFocSVdfM1brOkTAmkAgHtEESpSH2nB20hnllMoU6WW3zD6A==" saltValue="Dj3WSvB6wISyedv3qjDApw==" spinCount="100000" sheet="1" objects="1" scenarios="1" formatRows="0"/>
  <protectedRanges>
    <protectedRange sqref="D95:F104 H95:H104 J95:J104 D106:F115 H106:H115 J106:J115" name="入力箇所（技術、情報）"/>
    <protectedRange sqref="H73:H82 J73:J82 D84:F93 H84:H93 J84:J93 J62:J71 D62:F71 H62:H71 D73:F82" name="入力箇所（施設）"/>
    <protectedRange sqref="H7:H16 J7:J16 D29:F38 H29:H38 J29:J38 D40:F49 H40:H49 J40:J49 J51:J60 D51:F60 H51:H60 D7:F16 H18:H27 J18:J27 D18:F27" name="入力箇所（設計～住宅）"/>
  </protectedRanges>
  <mergeCells count="24">
    <mergeCell ref="A117:E117"/>
    <mergeCell ref="A106:C116"/>
    <mergeCell ref="A95:C105"/>
    <mergeCell ref="B29:B61"/>
    <mergeCell ref="B62:B94"/>
    <mergeCell ref="C29:C39"/>
    <mergeCell ref="C40:C50"/>
    <mergeCell ref="C51:C61"/>
    <mergeCell ref="C62:C72"/>
    <mergeCell ref="A29:A94"/>
    <mergeCell ref="C73:C83"/>
    <mergeCell ref="C84:C94"/>
    <mergeCell ref="A7:A28"/>
    <mergeCell ref="B18:C28"/>
    <mergeCell ref="D5:D6"/>
    <mergeCell ref="E5:E6"/>
    <mergeCell ref="A3:L3"/>
    <mergeCell ref="A4:L4"/>
    <mergeCell ref="F5:G5"/>
    <mergeCell ref="H5:I5"/>
    <mergeCell ref="J5:K5"/>
    <mergeCell ref="L5:L6"/>
    <mergeCell ref="A5:C6"/>
    <mergeCell ref="B7:C17"/>
  </mergeCells>
  <phoneticPr fontId="1"/>
  <pageMargins left="0.9055118110236221" right="0.31496062992125984" top="0.19685039370078741" bottom="0.19685039370078741" header="0.31496062992125984" footer="0.31496062992125984"/>
  <pageSetup paperSize="9" scale="62" orientation="portrait" r:id="rId1"/>
  <ignoredErrors>
    <ignoredError sqref="G17:K17 G38:K39 G32 I32 G49:K50 G40 I40 K40 G60:K61 K51 I51 G71:K72 G62 I62 K62 G83:I83 G73 K73 I73 G93:H93 I84 K84 G104:K105 G115:K115 G84:G85 I85:K85 G51:G53 I52:K53 G106:G107 I106:I107 K106:K107 G95:G96 K94:K96 I94:I96 G30:K31 G29 I29:K29 H117 H116:K116 G108:K108 G97:K97 G54:K54 G41:K43 G63:K65 G74:K75 G86:K87 G94:H94 J94 G82:H82 J82:K82 J93:K93 J83:K83 K32 G28:K28 J117"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9B7F5-0D52-465E-A8DD-A9B55F7E1298}">
  <sheetPr codeName="Sheet14"/>
  <dimension ref="A1:O34"/>
  <sheetViews>
    <sheetView view="pageBreakPreview" zoomScaleNormal="100" zoomScaleSheetLayoutView="100" workbookViewId="0"/>
  </sheetViews>
  <sheetFormatPr defaultColWidth="8.625" defaultRowHeight="30" customHeight="1"/>
  <cols>
    <col min="1" max="1" width="6.625" style="4" customWidth="1"/>
    <col min="2" max="2" width="3.625" style="4" customWidth="1"/>
    <col min="3" max="3" width="6.875" style="4" customWidth="1"/>
    <col min="4" max="4" width="8.125" style="4" customWidth="1"/>
    <col min="5" max="5" width="5.625" style="4" customWidth="1"/>
    <col min="6" max="11" width="10.125" style="4" customWidth="1"/>
    <col min="12" max="12" width="7" style="4" bestFit="1" customWidth="1"/>
    <col min="13" max="13" width="10.125" style="4" customWidth="1"/>
    <col min="14" max="14" width="11.25" style="4" customWidth="1"/>
    <col min="15" max="15" width="8.625" style="4" customWidth="1"/>
    <col min="16" max="16384" width="8.625" style="4"/>
  </cols>
  <sheetData>
    <row r="1" spans="1:14" s="160" customFormat="1" ht="18">
      <c r="A1" s="159"/>
      <c r="B1" s="159"/>
      <c r="C1" s="159"/>
      <c r="D1" s="159"/>
      <c r="E1" s="159"/>
      <c r="F1" s="159"/>
      <c r="G1" s="159"/>
      <c r="H1" s="159"/>
      <c r="I1" s="159"/>
      <c r="J1" s="159"/>
      <c r="K1" s="101"/>
      <c r="L1" s="102"/>
      <c r="M1" s="102"/>
      <c r="N1" s="258" t="s">
        <v>208</v>
      </c>
    </row>
    <row r="2" spans="1:14" s="160" customFormat="1" ht="18">
      <c r="A2" s="159"/>
      <c r="B2" s="159"/>
      <c r="C2" s="159"/>
      <c r="D2" s="159"/>
      <c r="E2" s="159"/>
      <c r="F2" s="159"/>
      <c r="G2" s="159"/>
      <c r="H2" s="159"/>
      <c r="I2" s="159"/>
      <c r="J2" s="102"/>
      <c r="K2" s="102"/>
      <c r="L2" s="102"/>
      <c r="M2" s="102"/>
      <c r="N2" s="257" t="s">
        <v>106</v>
      </c>
    </row>
    <row r="3" spans="1:14" ht="36" customHeight="1">
      <c r="A3" s="268" t="s">
        <v>132</v>
      </c>
      <c r="B3" s="268"/>
      <c r="C3" s="268"/>
      <c r="D3" s="268"/>
      <c r="E3" s="268"/>
      <c r="F3" s="268"/>
      <c r="G3" s="268"/>
      <c r="H3" s="268"/>
      <c r="I3" s="268"/>
      <c r="J3" s="268"/>
      <c r="K3" s="268"/>
      <c r="L3" s="268"/>
      <c r="M3" s="268"/>
      <c r="N3" s="268"/>
    </row>
    <row r="4" spans="1:14" ht="61.9" customHeight="1">
      <c r="A4" s="449" t="s">
        <v>133</v>
      </c>
      <c r="B4" s="450"/>
      <c r="C4" s="450"/>
      <c r="D4" s="450"/>
      <c r="E4" s="450"/>
      <c r="F4" s="450"/>
      <c r="G4" s="450"/>
      <c r="H4" s="450"/>
      <c r="I4" s="450"/>
      <c r="J4" s="450"/>
      <c r="K4" s="450"/>
      <c r="L4" s="450"/>
      <c r="M4" s="450"/>
      <c r="N4" s="450"/>
    </row>
    <row r="5" spans="1:14" ht="46.9" customHeight="1">
      <c r="A5" s="451" t="s">
        <v>134</v>
      </c>
      <c r="B5" s="451"/>
      <c r="C5" s="451"/>
      <c r="D5" s="451"/>
      <c r="E5" s="451"/>
      <c r="F5" s="451"/>
      <c r="G5" s="451"/>
      <c r="H5" s="451"/>
      <c r="I5" s="451"/>
      <c r="J5" s="451"/>
      <c r="K5" s="451"/>
      <c r="L5" s="451"/>
      <c r="M5" s="451"/>
      <c r="N5" s="451"/>
    </row>
    <row r="6" spans="1:14" ht="24" customHeight="1">
      <c r="A6" s="452"/>
      <c r="B6" s="453"/>
      <c r="C6" s="454"/>
      <c r="D6" s="326" t="s">
        <v>135</v>
      </c>
      <c r="E6" s="317"/>
      <c r="F6" s="317" t="s">
        <v>136</v>
      </c>
      <c r="G6" s="317"/>
      <c r="H6" s="317"/>
      <c r="I6" s="317"/>
      <c r="J6" s="458" t="s">
        <v>192</v>
      </c>
      <c r="K6" s="317" t="s">
        <v>189</v>
      </c>
      <c r="L6" s="317"/>
      <c r="M6" s="317"/>
      <c r="N6" s="317"/>
    </row>
    <row r="7" spans="1:14" s="9" customFormat="1" ht="24" customHeight="1" thickBot="1">
      <c r="A7" s="455"/>
      <c r="B7" s="456"/>
      <c r="C7" s="457"/>
      <c r="D7" s="317"/>
      <c r="E7" s="317"/>
      <c r="F7" s="216">
        <v>8</v>
      </c>
      <c r="G7" s="216">
        <f>$F$7+1</f>
        <v>9</v>
      </c>
      <c r="H7" s="216">
        <f>G7+1</f>
        <v>10</v>
      </c>
      <c r="I7" s="228" t="s">
        <v>124</v>
      </c>
      <c r="J7" s="459"/>
      <c r="K7" s="460" t="s">
        <v>137</v>
      </c>
      <c r="L7" s="461"/>
      <c r="M7" s="460" t="s">
        <v>138</v>
      </c>
      <c r="N7" s="461"/>
    </row>
    <row r="8" spans="1:14" s="9" customFormat="1" ht="34.5" customHeight="1">
      <c r="A8" s="445" t="s">
        <v>193</v>
      </c>
      <c r="B8" s="447" t="s">
        <v>127</v>
      </c>
      <c r="C8" s="448"/>
      <c r="D8" s="219"/>
      <c r="E8" s="220"/>
      <c r="F8" s="223">
        <f>'様式8-1'!G17</f>
        <v>0</v>
      </c>
      <c r="G8" s="223">
        <f>'様式8-1'!I17</f>
        <v>0</v>
      </c>
      <c r="H8" s="223">
        <f>'様式8-1'!K17</f>
        <v>0</v>
      </c>
      <c r="I8" s="224">
        <f>'様式8-1'!L17</f>
        <v>0</v>
      </c>
      <c r="J8" s="225"/>
      <c r="K8" s="67">
        <f>ROUNDDOWN($I8*2/3,0)</f>
        <v>0</v>
      </c>
      <c r="L8" s="232" t="s">
        <v>139</v>
      </c>
      <c r="M8" s="68"/>
      <c r="N8" s="70"/>
    </row>
    <row r="9" spans="1:14" s="9" customFormat="1" ht="34.5" customHeight="1">
      <c r="A9" s="446"/>
      <c r="B9" s="447" t="s">
        <v>84</v>
      </c>
      <c r="C9" s="448"/>
      <c r="D9" s="219"/>
      <c r="E9" s="220"/>
      <c r="F9" s="223">
        <f>'様式8-1'!G28</f>
        <v>0</v>
      </c>
      <c r="G9" s="223">
        <f>'様式8-1'!I28</f>
        <v>0</v>
      </c>
      <c r="H9" s="223">
        <f>'様式8-1'!K28</f>
        <v>0</v>
      </c>
      <c r="I9" s="224">
        <f>'様式8-1'!L28</f>
        <v>0</v>
      </c>
      <c r="J9" s="227"/>
      <c r="K9" s="67">
        <f>ROUNDDOWN($I9*2/3,0)</f>
        <v>0</v>
      </c>
      <c r="L9" s="232" t="s">
        <v>139</v>
      </c>
      <c r="M9" s="68"/>
      <c r="N9" s="70"/>
    </row>
    <row r="10" spans="1:14" s="9" customFormat="1" ht="30" customHeight="1">
      <c r="A10" s="462" t="s">
        <v>194</v>
      </c>
      <c r="B10" s="465" t="s">
        <v>127</v>
      </c>
      <c r="C10" s="72" t="s">
        <v>6</v>
      </c>
      <c r="D10" s="95">
        <f ca="1">SUMIF('様式6-2'!$H$8:$H$17,"建設",'様式6-2'!$P$8:$P$17)</f>
        <v>0</v>
      </c>
      <c r="E10" s="94" t="s">
        <v>66</v>
      </c>
      <c r="F10" s="226">
        <f>'様式8-1'!G39</f>
        <v>0</v>
      </c>
      <c r="G10" s="223">
        <f>'様式8-1'!I39</f>
        <v>0</v>
      </c>
      <c r="H10" s="223">
        <f>'様式8-1'!K39</f>
        <v>0</v>
      </c>
      <c r="I10" s="224">
        <f>'様式8-1'!L39</f>
        <v>0</v>
      </c>
      <c r="J10" s="227"/>
      <c r="K10" s="67">
        <f>ROUNDDOWN($I10/10,0)</f>
        <v>0</v>
      </c>
      <c r="L10" s="232" t="s">
        <v>140</v>
      </c>
      <c r="M10" s="67">
        <f ca="1">$D10*2000</f>
        <v>0</v>
      </c>
      <c r="N10" s="100" t="s">
        <v>141</v>
      </c>
    </row>
    <row r="11" spans="1:14" s="9" customFormat="1" ht="30" customHeight="1">
      <c r="A11" s="463"/>
      <c r="B11" s="465"/>
      <c r="C11" s="72" t="s">
        <v>9</v>
      </c>
      <c r="D11" s="96">
        <f ca="1">SUMIF('様式6-2'!$H$8:$H$17,"取得",'様式6-2'!$P$8:$P$17)+SUMIF('様式6-2'!$H$8:$H$17,"取得＋改修",'様式6-2'!$P$8:$P$17)</f>
        <v>0</v>
      </c>
      <c r="E11" s="94" t="s">
        <v>66</v>
      </c>
      <c r="F11" s="62">
        <f>'様式8-1'!G50</f>
        <v>0</v>
      </c>
      <c r="G11" s="39">
        <f>'様式8-1'!I50</f>
        <v>0</v>
      </c>
      <c r="H11" s="39">
        <f>'様式8-1'!K50</f>
        <v>0</v>
      </c>
      <c r="I11" s="40">
        <f>'様式8-1'!L50</f>
        <v>0</v>
      </c>
      <c r="J11" s="227"/>
      <c r="K11" s="67">
        <f>ROUNDDOWN($I11/10,0)</f>
        <v>0</v>
      </c>
      <c r="L11" s="232" t="s">
        <v>140</v>
      </c>
      <c r="M11" s="67">
        <f ca="1">$D11*2000</f>
        <v>0</v>
      </c>
      <c r="N11" s="100" t="s">
        <v>141</v>
      </c>
    </row>
    <row r="12" spans="1:14" s="9" customFormat="1" ht="30" customHeight="1">
      <c r="A12" s="463"/>
      <c r="B12" s="465"/>
      <c r="C12" s="72" t="s">
        <v>7</v>
      </c>
      <c r="D12" s="96">
        <f ca="1">SUMIF('様式6-2'!$H$8:$H$17,"改修",'様式6-2'!$P$8:$P$17)+SUMIF('様式6-2'!$H$8:$H$17,"取得＋改修",'様式6-2'!$P$8:$P$17)</f>
        <v>0</v>
      </c>
      <c r="E12" s="94" t="s">
        <v>66</v>
      </c>
      <c r="F12" s="62">
        <f>'様式8-1'!G61</f>
        <v>0</v>
      </c>
      <c r="G12" s="39">
        <f>'様式8-1'!I61</f>
        <v>0</v>
      </c>
      <c r="H12" s="39">
        <f>'様式8-1'!K61</f>
        <v>0</v>
      </c>
      <c r="I12" s="40">
        <f>'様式8-1'!L61</f>
        <v>0</v>
      </c>
      <c r="J12" s="227"/>
      <c r="K12" s="67">
        <f>ROUNDDOWN($I12*2/3,0)</f>
        <v>0</v>
      </c>
      <c r="L12" s="232" t="s">
        <v>139</v>
      </c>
      <c r="M12" s="67">
        <f ca="1">$D12*3000</f>
        <v>0</v>
      </c>
      <c r="N12" s="100" t="s">
        <v>142</v>
      </c>
    </row>
    <row r="13" spans="1:14" s="9" customFormat="1" ht="30" customHeight="1">
      <c r="A13" s="463"/>
      <c r="B13" s="465" t="s">
        <v>84</v>
      </c>
      <c r="C13" s="72" t="s">
        <v>6</v>
      </c>
      <c r="D13" s="95">
        <f ca="1">SUMIF('様式6-2'!$H$8:$H$17,"建設",'様式6-2'!$Q$8:$Q$17)</f>
        <v>0</v>
      </c>
      <c r="E13" s="94" t="s">
        <v>84</v>
      </c>
      <c r="F13" s="62">
        <f>'様式8-1'!G72</f>
        <v>0</v>
      </c>
      <c r="G13" s="39">
        <f>'様式8-1'!I72</f>
        <v>0</v>
      </c>
      <c r="H13" s="39">
        <f>'様式8-1'!K72</f>
        <v>0</v>
      </c>
      <c r="I13" s="40">
        <f>'様式8-1'!L72</f>
        <v>0</v>
      </c>
      <c r="J13" s="227"/>
      <c r="K13" s="67">
        <f>ROUNDDOWN($I13/10,0)</f>
        <v>0</v>
      </c>
      <c r="L13" s="232" t="s">
        <v>140</v>
      </c>
      <c r="M13" s="67">
        <f ca="1">$D13*20000</f>
        <v>0</v>
      </c>
      <c r="N13" s="100" t="s">
        <v>143</v>
      </c>
    </row>
    <row r="14" spans="1:14" s="9" customFormat="1" ht="30" customHeight="1">
      <c r="A14" s="463"/>
      <c r="B14" s="465"/>
      <c r="C14" s="72" t="s">
        <v>9</v>
      </c>
      <c r="D14" s="96">
        <f ca="1">SUMIF('様式6-2'!$H$8:$H$17,"取得",'様式6-2'!$Q$8:$Q$17)+SUMIF('様式6-2'!$H$8:$H$17,"取得＋改修",'様式6-2'!$Q$8:$Q$17)</f>
        <v>0</v>
      </c>
      <c r="E14" s="94" t="s">
        <v>84</v>
      </c>
      <c r="F14" s="62">
        <f>'様式8-1'!G83</f>
        <v>0</v>
      </c>
      <c r="G14" s="39">
        <f>'様式8-1'!I83</f>
        <v>0</v>
      </c>
      <c r="H14" s="39">
        <f>'様式8-1'!K83</f>
        <v>0</v>
      </c>
      <c r="I14" s="40">
        <f>'様式8-1'!L83</f>
        <v>0</v>
      </c>
      <c r="J14" s="227"/>
      <c r="K14" s="67">
        <f>ROUNDDOWN($I14/10,0)</f>
        <v>0</v>
      </c>
      <c r="L14" s="232" t="s">
        <v>140</v>
      </c>
      <c r="M14" s="67">
        <f ca="1">$D14*20000</f>
        <v>0</v>
      </c>
      <c r="N14" s="100" t="s">
        <v>143</v>
      </c>
    </row>
    <row r="15" spans="1:14" s="9" customFormat="1" ht="30" customHeight="1">
      <c r="A15" s="464"/>
      <c r="B15" s="465"/>
      <c r="C15" s="72" t="s">
        <v>7</v>
      </c>
      <c r="D15" s="96">
        <f ca="1">SUMIF('様式6-2'!$H$8:$H$17,"改修",'様式6-2'!$Q$8:$Q$17)+SUMIF('様式6-2'!$H$8:$H$17,"取得＋改修",'様式6-2'!$Q$8:$Q$17)</f>
        <v>0</v>
      </c>
      <c r="E15" s="94" t="s">
        <v>84</v>
      </c>
      <c r="F15" s="62">
        <f>'様式8-1'!G94</f>
        <v>0</v>
      </c>
      <c r="G15" s="39">
        <f>'様式8-1'!I94</f>
        <v>0</v>
      </c>
      <c r="H15" s="39">
        <f>'様式8-1'!K94</f>
        <v>0</v>
      </c>
      <c r="I15" s="40">
        <f>'様式8-1'!L94</f>
        <v>0</v>
      </c>
      <c r="J15" s="227"/>
      <c r="K15" s="67">
        <f>ROUNDDOWN($I15*2/3,0)</f>
        <v>0</v>
      </c>
      <c r="L15" s="232" t="s">
        <v>139</v>
      </c>
      <c r="M15" s="67">
        <f ca="1">$D15*30000</f>
        <v>0</v>
      </c>
      <c r="N15" s="100" t="s">
        <v>144</v>
      </c>
    </row>
    <row r="16" spans="1:14" s="9" customFormat="1" ht="30" customHeight="1">
      <c r="A16" s="466" t="s">
        <v>128</v>
      </c>
      <c r="B16" s="467"/>
      <c r="C16" s="468"/>
      <c r="D16" s="66"/>
      <c r="E16" s="64"/>
      <c r="F16" s="39">
        <f>'様式8-1'!G105</f>
        <v>0</v>
      </c>
      <c r="G16" s="39">
        <f>'様式8-1'!I105</f>
        <v>0</v>
      </c>
      <c r="H16" s="39">
        <f>'様式8-1'!K105</f>
        <v>0</v>
      </c>
      <c r="I16" s="40">
        <f>'様式8-1'!L105</f>
        <v>0</v>
      </c>
      <c r="J16" s="227"/>
      <c r="K16" s="67">
        <f>ROUNDDOWN($I16*2/3,0)</f>
        <v>0</v>
      </c>
      <c r="L16" s="232" t="s">
        <v>139</v>
      </c>
      <c r="M16" s="68"/>
      <c r="N16" s="70"/>
    </row>
    <row r="17" spans="1:15" s="9" customFormat="1" ht="30" customHeight="1" thickBot="1">
      <c r="A17" s="469" t="s">
        <v>145</v>
      </c>
      <c r="B17" s="470"/>
      <c r="C17" s="471"/>
      <c r="D17" s="65"/>
      <c r="E17" s="63"/>
      <c r="F17" s="41">
        <f>'様式8-1'!G116</f>
        <v>0</v>
      </c>
      <c r="G17" s="41">
        <f>'様式8-1'!I116</f>
        <v>0</v>
      </c>
      <c r="H17" s="41">
        <f>'様式8-1'!K116</f>
        <v>0</v>
      </c>
      <c r="I17" s="42">
        <f>'様式8-1'!L116</f>
        <v>0</v>
      </c>
      <c r="J17" s="229"/>
      <c r="K17" s="234">
        <f>ROUNDDOWN($I17*2/3,0)</f>
        <v>0</v>
      </c>
      <c r="L17" s="233" t="s">
        <v>139</v>
      </c>
      <c r="M17" s="69"/>
      <c r="N17" s="71"/>
    </row>
    <row r="18" spans="1:15" s="9" customFormat="1" ht="29.65" customHeight="1" thickTop="1" thickBot="1">
      <c r="A18" s="504" t="s">
        <v>131</v>
      </c>
      <c r="B18" s="505"/>
      <c r="C18" s="506"/>
      <c r="D18" s="66"/>
      <c r="E18" s="64"/>
      <c r="F18" s="230">
        <f>'様式8-1'!G117</f>
        <v>0</v>
      </c>
      <c r="G18" s="230">
        <f>'様式8-1'!I117</f>
        <v>0</v>
      </c>
      <c r="H18" s="230">
        <f>'様式8-1'!K117</f>
        <v>0</v>
      </c>
      <c r="I18" s="231">
        <f>'様式8-1'!L117</f>
        <v>0</v>
      </c>
      <c r="J18" s="248">
        <f>SUM($J$8:$J$17)</f>
        <v>0</v>
      </c>
      <c r="K18" s="249"/>
      <c r="L18" s="70"/>
      <c r="M18" s="68"/>
      <c r="N18" s="70"/>
    </row>
    <row r="19" spans="1:15" s="9" customFormat="1" ht="24" customHeight="1">
      <c r="A19" s="6"/>
      <c r="B19" s="6"/>
      <c r="C19" s="6"/>
      <c r="D19" s="43"/>
      <c r="E19" s="43"/>
      <c r="F19" s="43"/>
      <c r="G19" s="43"/>
      <c r="H19" s="43"/>
      <c r="I19" s="43"/>
      <c r="J19" s="43"/>
      <c r="K19" s="43"/>
      <c r="L19" s="43"/>
      <c r="M19" s="43"/>
      <c r="N19" s="44"/>
    </row>
    <row r="20" spans="1:15" ht="24" customHeight="1">
      <c r="A20" s="507" t="s">
        <v>146</v>
      </c>
      <c r="B20" s="507"/>
      <c r="C20" s="507"/>
      <c r="D20" s="507"/>
      <c r="E20" s="507"/>
      <c r="F20" s="507"/>
      <c r="G20" s="507"/>
      <c r="H20" s="507"/>
      <c r="I20" s="507"/>
      <c r="J20" s="507"/>
      <c r="K20" s="507"/>
      <c r="L20" s="507"/>
      <c r="M20" s="507"/>
      <c r="N20" s="507"/>
    </row>
    <row r="21" spans="1:15" s="9" customFormat="1" ht="24.4" customHeight="1" thickBot="1">
      <c r="A21" s="324" t="s">
        <v>147</v>
      </c>
      <c r="B21" s="325"/>
      <c r="C21" s="325"/>
      <c r="D21" s="325"/>
      <c r="E21" s="325"/>
      <c r="F21" s="325"/>
      <c r="G21" s="309"/>
      <c r="H21" s="508" t="s">
        <v>148</v>
      </c>
      <c r="I21" s="508"/>
      <c r="J21" s="324" t="s">
        <v>149</v>
      </c>
      <c r="K21" s="325"/>
      <c r="L21" s="325"/>
      <c r="M21" s="325"/>
      <c r="N21" s="309"/>
    </row>
    <row r="22" spans="1:15" s="9" customFormat="1" ht="28.15" customHeight="1">
      <c r="A22" s="472" t="s">
        <v>150</v>
      </c>
      <c r="B22" s="473"/>
      <c r="C22" s="473"/>
      <c r="D22" s="473"/>
      <c r="E22" s="473"/>
      <c r="F22" s="473"/>
      <c r="G22" s="473"/>
      <c r="H22" s="474"/>
      <c r="I22" s="475"/>
      <c r="J22" s="476">
        <f>I18</f>
        <v>0</v>
      </c>
      <c r="K22" s="476"/>
      <c r="L22" s="476"/>
      <c r="M22" s="476"/>
      <c r="N22" s="477"/>
    </row>
    <row r="23" spans="1:15" ht="28.15" customHeight="1" thickBot="1">
      <c r="A23" s="472" t="s">
        <v>151</v>
      </c>
      <c r="B23" s="473"/>
      <c r="C23" s="473"/>
      <c r="D23" s="473"/>
      <c r="E23" s="473"/>
      <c r="F23" s="482"/>
      <c r="G23" s="483"/>
      <c r="H23" s="484">
        <f>J18</f>
        <v>0</v>
      </c>
      <c r="I23" s="485"/>
      <c r="J23" s="478"/>
      <c r="K23" s="478"/>
      <c r="L23" s="478"/>
      <c r="M23" s="478"/>
      <c r="N23" s="479"/>
      <c r="O23" s="9"/>
    </row>
    <row r="24" spans="1:15" s="9" customFormat="1" ht="28.15" customHeight="1">
      <c r="A24" s="472" t="s">
        <v>152</v>
      </c>
      <c r="B24" s="473"/>
      <c r="C24" s="473"/>
      <c r="D24" s="486" t="s">
        <v>153</v>
      </c>
      <c r="E24" s="487"/>
      <c r="F24" s="488"/>
      <c r="G24" s="489"/>
      <c r="H24" s="490"/>
      <c r="I24" s="491"/>
      <c r="J24" s="478"/>
      <c r="K24" s="478"/>
      <c r="L24" s="478"/>
      <c r="M24" s="478"/>
      <c r="N24" s="479"/>
    </row>
    <row r="25" spans="1:15" ht="28.15" customHeight="1" thickBot="1">
      <c r="A25" s="492" t="s">
        <v>21</v>
      </c>
      <c r="B25" s="493"/>
      <c r="C25" s="493"/>
      <c r="D25" s="494" t="s">
        <v>154</v>
      </c>
      <c r="E25" s="495"/>
      <c r="F25" s="496"/>
      <c r="G25" s="497"/>
      <c r="H25" s="498"/>
      <c r="I25" s="499"/>
      <c r="J25" s="478"/>
      <c r="K25" s="478"/>
      <c r="L25" s="478"/>
      <c r="M25" s="478"/>
      <c r="N25" s="479"/>
      <c r="O25" s="9"/>
    </row>
    <row r="26" spans="1:15" s="9" customFormat="1" ht="27.75" customHeight="1" thickTop="1" thickBot="1">
      <c r="A26" s="500" t="s">
        <v>131</v>
      </c>
      <c r="B26" s="501"/>
      <c r="C26" s="501"/>
      <c r="D26" s="501"/>
      <c r="E26" s="501"/>
      <c r="F26" s="501"/>
      <c r="G26" s="501"/>
      <c r="H26" s="502">
        <f>SUM($H$22:$I$25)</f>
        <v>0</v>
      </c>
      <c r="I26" s="503"/>
      <c r="J26" s="480"/>
      <c r="K26" s="480"/>
      <c r="L26" s="480"/>
      <c r="M26" s="480"/>
      <c r="N26" s="481"/>
    </row>
    <row r="27" spans="1:15" ht="24" customHeight="1">
      <c r="A27" s="3"/>
      <c r="B27" s="3"/>
      <c r="C27" s="3"/>
      <c r="D27" s="3"/>
      <c r="E27" s="3"/>
      <c r="F27" s="3"/>
      <c r="G27" s="3"/>
      <c r="H27" s="3"/>
      <c r="I27" s="3"/>
      <c r="J27" s="3"/>
      <c r="K27" s="3"/>
      <c r="L27" s="3"/>
      <c r="M27" s="3"/>
      <c r="N27" s="3"/>
    </row>
    <row r="28" spans="1:15" ht="24" customHeight="1">
      <c r="A28" s="507" t="s">
        <v>155</v>
      </c>
      <c r="B28" s="507"/>
      <c r="C28" s="507"/>
      <c r="D28" s="507"/>
      <c r="E28" s="507"/>
      <c r="F28" s="507"/>
      <c r="G28" s="507"/>
      <c r="H28" s="507"/>
      <c r="I28" s="507"/>
      <c r="J28" s="507"/>
      <c r="K28" s="507"/>
      <c r="L28" s="507"/>
      <c r="M28" s="507"/>
      <c r="N28" s="507"/>
    </row>
    <row r="29" spans="1:15" ht="39" customHeight="1" thickBot="1">
      <c r="A29" s="509" t="s">
        <v>156</v>
      </c>
      <c r="B29" s="510"/>
      <c r="C29" s="510"/>
      <c r="D29" s="510"/>
      <c r="E29" s="510"/>
      <c r="F29" s="510"/>
      <c r="G29" s="510"/>
      <c r="H29" s="510"/>
      <c r="I29" s="510"/>
      <c r="J29" s="510"/>
      <c r="K29" s="510"/>
      <c r="L29" s="510"/>
      <c r="M29" s="510"/>
      <c r="N29" s="510"/>
    </row>
    <row r="30" spans="1:15" s="9" customFormat="1" ht="42" customHeight="1">
      <c r="A30" s="326" t="s">
        <v>157</v>
      </c>
      <c r="B30" s="326"/>
      <c r="C30" s="326"/>
      <c r="D30" s="326"/>
      <c r="E30" s="326"/>
      <c r="F30" s="326"/>
      <c r="G30" s="308"/>
      <c r="H30" s="511"/>
      <c r="I30" s="512"/>
      <c r="J30" s="512"/>
      <c r="K30" s="512"/>
      <c r="L30" s="512"/>
      <c r="M30" s="512"/>
      <c r="N30" s="513"/>
    </row>
    <row r="31" spans="1:15" ht="25.15" customHeight="1">
      <c r="A31" s="333" t="s">
        <v>158</v>
      </c>
      <c r="B31" s="514"/>
      <c r="C31" s="515"/>
      <c r="D31" s="522" t="s">
        <v>159</v>
      </c>
      <c r="E31" s="522"/>
      <c r="F31" s="522"/>
      <c r="G31" s="523"/>
      <c r="H31" s="524"/>
      <c r="I31" s="525"/>
      <c r="J31" s="525"/>
      <c r="K31" s="525"/>
      <c r="L31" s="525"/>
      <c r="M31" s="525"/>
      <c r="N31" s="526"/>
      <c r="O31" s="9"/>
    </row>
    <row r="32" spans="1:15" ht="25.15" customHeight="1">
      <c r="A32" s="516"/>
      <c r="B32" s="517"/>
      <c r="C32" s="518"/>
      <c r="D32" s="527" t="s">
        <v>160</v>
      </c>
      <c r="E32" s="527"/>
      <c r="F32" s="527"/>
      <c r="G32" s="528"/>
      <c r="H32" s="529"/>
      <c r="I32" s="530"/>
      <c r="J32" s="530"/>
      <c r="K32" s="530"/>
      <c r="L32" s="530"/>
      <c r="M32" s="530"/>
      <c r="N32" s="531"/>
      <c r="O32" s="9"/>
    </row>
    <row r="33" spans="1:15" s="9" customFormat="1" ht="28.15" customHeight="1">
      <c r="A33" s="516"/>
      <c r="B33" s="517"/>
      <c r="C33" s="518"/>
      <c r="D33" s="532" t="s">
        <v>161</v>
      </c>
      <c r="E33" s="532"/>
      <c r="F33" s="532"/>
      <c r="G33" s="533"/>
      <c r="H33" s="529"/>
      <c r="I33" s="530"/>
      <c r="J33" s="530"/>
      <c r="K33" s="530"/>
      <c r="L33" s="530"/>
      <c r="M33" s="530"/>
      <c r="N33" s="531"/>
    </row>
    <row r="34" spans="1:15" ht="25.15" customHeight="1" thickBot="1">
      <c r="A34" s="519"/>
      <c r="B34" s="520"/>
      <c r="C34" s="521"/>
      <c r="D34" s="534" t="s">
        <v>162</v>
      </c>
      <c r="E34" s="534"/>
      <c r="F34" s="534"/>
      <c r="G34" s="500"/>
      <c r="H34" s="535"/>
      <c r="I34" s="536"/>
      <c r="J34" s="536"/>
      <c r="K34" s="536"/>
      <c r="L34" s="536"/>
      <c r="M34" s="536"/>
      <c r="N34" s="537"/>
      <c r="O34" s="9"/>
    </row>
  </sheetData>
  <sheetProtection algorithmName="SHA-512" hashValue="axOfXeXH9jcnNnbzwaPJJG870UCUczWhsov3Lq3PUPf1SK15dPfRpwCuob8hPw7YZGUh4tZhMdWpR1dQ1UfdSA==" saltValue="luHbbZmh1ubD5t1dB44VbA==" spinCount="100000" sheet="1" objects="1" scenarios="1"/>
  <protectedRanges>
    <protectedRange sqref="H22 F24:I25 H30:N34 J8:J17" name="入力箇所"/>
  </protectedRanges>
  <mergeCells count="51">
    <mergeCell ref="A28:N28"/>
    <mergeCell ref="A29:N29"/>
    <mergeCell ref="A30:G30"/>
    <mergeCell ref="H30:N30"/>
    <mergeCell ref="A31:C34"/>
    <mergeCell ref="D31:G31"/>
    <mergeCell ref="H31:N31"/>
    <mergeCell ref="D32:G32"/>
    <mergeCell ref="H32:N32"/>
    <mergeCell ref="D33:G33"/>
    <mergeCell ref="H33:N33"/>
    <mergeCell ref="D34:G34"/>
    <mergeCell ref="H34:N34"/>
    <mergeCell ref="A18:C18"/>
    <mergeCell ref="A20:N20"/>
    <mergeCell ref="A21:G21"/>
    <mergeCell ref="H21:I21"/>
    <mergeCell ref="J21:N21"/>
    <mergeCell ref="A22:G22"/>
    <mergeCell ref="H22:I22"/>
    <mergeCell ref="J22:N26"/>
    <mergeCell ref="A23:G23"/>
    <mergeCell ref="H23:I23"/>
    <mergeCell ref="A24:C24"/>
    <mergeCell ref="D24:E24"/>
    <mergeCell ref="F24:G24"/>
    <mergeCell ref="H24:I24"/>
    <mergeCell ref="A25:C25"/>
    <mergeCell ref="D25:E25"/>
    <mergeCell ref="F25:G25"/>
    <mergeCell ref="H25:I25"/>
    <mergeCell ref="A26:G26"/>
    <mergeCell ref="H26:I26"/>
    <mergeCell ref="A10:A15"/>
    <mergeCell ref="B10:B12"/>
    <mergeCell ref="B13:B15"/>
    <mergeCell ref="A16:C16"/>
    <mergeCell ref="A17:C17"/>
    <mergeCell ref="A8:A9"/>
    <mergeCell ref="B8:C8"/>
    <mergeCell ref="B9:C9"/>
    <mergeCell ref="A3:N3"/>
    <mergeCell ref="A4:N4"/>
    <mergeCell ref="A5:N5"/>
    <mergeCell ref="A6:C7"/>
    <mergeCell ref="D6:E7"/>
    <mergeCell ref="F6:I6"/>
    <mergeCell ref="J6:J7"/>
    <mergeCell ref="K6:N6"/>
    <mergeCell ref="K7:L7"/>
    <mergeCell ref="M7:N7"/>
  </mergeCells>
  <phoneticPr fontId="1"/>
  <conditionalFormatting sqref="H31:H34">
    <cfRule type="expression" dxfId="2" priority="1">
      <formula>$H$30=""</formula>
    </cfRule>
    <cfRule type="expression" dxfId="1" priority="2">
      <formula>$H$30="あり"</formula>
    </cfRule>
    <cfRule type="expression" dxfId="0" priority="3">
      <formula>$H$30="なし"</formula>
    </cfRule>
  </conditionalFormatting>
  <dataValidations count="1">
    <dataValidation type="list" allowBlank="1" showInputMessage="1" showErrorMessage="1" sqref="H30" xr:uid="{B07C32BB-0ECE-4979-90A4-6D80A56B8A70}">
      <formula1>"あり,なし"</formula1>
    </dataValidation>
  </dataValidations>
  <pageMargins left="0.47244094488188981" right="0.27559055118110237" top="0.39370078740157483" bottom="0.39370078740157483" header="0.31496062992125984" footer="0.31496062992125984"/>
  <pageSetup paperSize="9" scale="58" orientation="portrait" r:id="rId1"/>
  <ignoredErrors>
    <ignoredError sqref="K12"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C4D0C-BA50-459D-96CC-3345C0960EE1}">
  <sheetPr codeName="Sheet15">
    <pageSetUpPr fitToPage="1"/>
  </sheetPr>
  <dimension ref="A1:G30"/>
  <sheetViews>
    <sheetView view="pageBreakPreview" topLeftCell="B1" zoomScaleNormal="100" zoomScaleSheetLayoutView="100" workbookViewId="0">
      <selection activeCell="B1" sqref="B1"/>
    </sheetView>
  </sheetViews>
  <sheetFormatPr defaultColWidth="8.625" defaultRowHeight="25.35" customHeight="1"/>
  <cols>
    <col min="1" max="1" width="6.625" style="168" hidden="1" customWidth="1"/>
    <col min="2" max="3" width="12.625" style="168" customWidth="1"/>
    <col min="4" max="4" width="54.625" style="168" customWidth="1"/>
    <col min="5" max="5" width="42.625" style="168" customWidth="1"/>
    <col min="6" max="6" width="24.625" style="168" customWidth="1"/>
    <col min="7" max="16384" width="8.625" style="168"/>
  </cols>
  <sheetData>
    <row r="1" spans="2:7" s="165" customFormat="1" ht="31.5">
      <c r="B1" s="210"/>
      <c r="C1" s="210"/>
      <c r="D1" s="546" t="s">
        <v>163</v>
      </c>
      <c r="E1" s="546"/>
      <c r="F1" s="205" t="s">
        <v>209</v>
      </c>
    </row>
    <row r="2" spans="2:7" s="166" customFormat="1" ht="108" customHeight="1" thickBot="1">
      <c r="B2" s="549" t="s">
        <v>164</v>
      </c>
      <c r="C2" s="549"/>
      <c r="D2" s="549"/>
      <c r="E2" s="549"/>
      <c r="F2" s="549"/>
      <c r="G2" s="209"/>
    </row>
    <row r="3" spans="2:7" ht="24" customHeight="1">
      <c r="B3" s="263" t="s">
        <v>165</v>
      </c>
      <c r="C3" s="264"/>
      <c r="D3" s="542" t="s">
        <v>211</v>
      </c>
      <c r="E3" s="542"/>
      <c r="F3" s="543"/>
    </row>
    <row r="4" spans="2:7" ht="33">
      <c r="B4" s="265" t="s">
        <v>166</v>
      </c>
      <c r="C4" s="262" t="s">
        <v>167</v>
      </c>
      <c r="D4" s="544"/>
      <c r="E4" s="544"/>
      <c r="F4" s="545"/>
    </row>
    <row r="5" spans="2:7" ht="24" customHeight="1">
      <c r="B5" s="212"/>
      <c r="C5" s="201"/>
      <c r="D5" s="540" t="s">
        <v>213</v>
      </c>
      <c r="E5" s="540"/>
      <c r="F5" s="541"/>
    </row>
    <row r="6" spans="2:7" ht="24" customHeight="1">
      <c r="B6" s="212"/>
      <c r="C6" s="201"/>
      <c r="D6" s="540" t="s">
        <v>214</v>
      </c>
      <c r="E6" s="540"/>
      <c r="F6" s="541"/>
    </row>
    <row r="7" spans="2:7" ht="24" customHeight="1">
      <c r="B7" s="212"/>
      <c r="C7" s="201"/>
      <c r="D7" s="540" t="s">
        <v>215</v>
      </c>
      <c r="E7" s="540"/>
      <c r="F7" s="541"/>
    </row>
    <row r="8" spans="2:7" ht="24" customHeight="1">
      <c r="B8" s="212"/>
      <c r="C8" s="201"/>
      <c r="D8" s="540" t="s">
        <v>216</v>
      </c>
      <c r="E8" s="540"/>
      <c r="F8" s="541"/>
    </row>
    <row r="9" spans="2:7" ht="24" customHeight="1">
      <c r="B9" s="212"/>
      <c r="C9" s="201"/>
      <c r="D9" s="540" t="s">
        <v>217</v>
      </c>
      <c r="E9" s="540"/>
      <c r="F9" s="541"/>
    </row>
    <row r="10" spans="2:7" ht="24" customHeight="1">
      <c r="B10" s="212"/>
      <c r="C10" s="201"/>
      <c r="D10" s="540" t="s">
        <v>218</v>
      </c>
      <c r="E10" s="540"/>
      <c r="F10" s="541"/>
    </row>
    <row r="11" spans="2:7" ht="24" customHeight="1">
      <c r="B11" s="212"/>
      <c r="C11" s="201"/>
      <c r="D11" s="540" t="s">
        <v>219</v>
      </c>
      <c r="E11" s="540"/>
      <c r="F11" s="541"/>
    </row>
    <row r="12" spans="2:7" ht="24" customHeight="1">
      <c r="B12" s="212"/>
      <c r="C12" s="201"/>
      <c r="D12" s="540" t="s">
        <v>220</v>
      </c>
      <c r="E12" s="540"/>
      <c r="F12" s="541"/>
    </row>
    <row r="13" spans="2:7" ht="24" customHeight="1">
      <c r="B13" s="212"/>
      <c r="C13" s="201"/>
      <c r="D13" s="540" t="s">
        <v>225</v>
      </c>
      <c r="E13" s="540"/>
      <c r="F13" s="541"/>
    </row>
    <row r="14" spans="2:7" ht="24" customHeight="1">
      <c r="B14" s="212"/>
      <c r="C14" s="201"/>
      <c r="D14" s="540" t="s">
        <v>226</v>
      </c>
      <c r="E14" s="540"/>
      <c r="F14" s="541"/>
    </row>
    <row r="15" spans="2:7" ht="24" customHeight="1" thickBot="1">
      <c r="B15" s="266"/>
      <c r="C15" s="267"/>
      <c r="D15" s="547" t="s">
        <v>227</v>
      </c>
      <c r="E15" s="547"/>
      <c r="F15" s="548"/>
    </row>
    <row r="16" spans="2:7" ht="24" customHeight="1">
      <c r="B16" s="263" t="s">
        <v>165</v>
      </c>
      <c r="C16" s="264"/>
      <c r="D16" s="542" t="s">
        <v>212</v>
      </c>
      <c r="E16" s="542"/>
      <c r="F16" s="543"/>
    </row>
    <row r="17" spans="2:6" ht="33">
      <c r="B17" s="265" t="s">
        <v>166</v>
      </c>
      <c r="C17" s="262" t="s">
        <v>167</v>
      </c>
      <c r="D17" s="544"/>
      <c r="E17" s="544"/>
      <c r="F17" s="545"/>
    </row>
    <row r="18" spans="2:6" ht="24" customHeight="1">
      <c r="B18" s="212"/>
      <c r="C18" s="201"/>
      <c r="D18" s="557" t="s">
        <v>221</v>
      </c>
      <c r="E18" s="557"/>
      <c r="F18" s="558"/>
    </row>
    <row r="19" spans="2:6" ht="24" customHeight="1" thickBot="1">
      <c r="B19" s="266"/>
      <c r="C19" s="267"/>
      <c r="D19" s="538" t="s">
        <v>229</v>
      </c>
      <c r="E19" s="538"/>
      <c r="F19" s="539"/>
    </row>
    <row r="20" spans="2:6" ht="24" customHeight="1">
      <c r="B20" s="206"/>
      <c r="C20" s="167" t="s">
        <v>165</v>
      </c>
      <c r="D20" s="542" t="s">
        <v>168</v>
      </c>
      <c r="E20" s="542"/>
      <c r="F20" s="543"/>
    </row>
    <row r="21" spans="2:6" ht="24" customHeight="1">
      <c r="B21" s="207"/>
      <c r="C21" s="201"/>
      <c r="D21" s="556" t="s">
        <v>169</v>
      </c>
      <c r="E21" s="554"/>
      <c r="F21" s="555"/>
    </row>
    <row r="22" spans="2:6" ht="24" customHeight="1">
      <c r="B22" s="207"/>
      <c r="C22" s="201"/>
      <c r="D22" s="556"/>
      <c r="E22" s="554"/>
      <c r="F22" s="555"/>
    </row>
    <row r="23" spans="2:6" ht="24" customHeight="1">
      <c r="B23" s="207"/>
      <c r="C23" s="201"/>
      <c r="D23" s="556"/>
      <c r="E23" s="554"/>
      <c r="F23" s="555"/>
    </row>
    <row r="24" spans="2:6" ht="24" customHeight="1">
      <c r="B24" s="207"/>
      <c r="C24" s="201"/>
      <c r="D24" s="556" t="s">
        <v>170</v>
      </c>
      <c r="E24" s="554"/>
      <c r="F24" s="555"/>
    </row>
    <row r="25" spans="2:6" ht="24" customHeight="1">
      <c r="B25" s="207"/>
      <c r="C25" s="201"/>
      <c r="D25" s="556"/>
      <c r="E25" s="554"/>
      <c r="F25" s="555"/>
    </row>
    <row r="26" spans="2:6" ht="24" customHeight="1">
      <c r="B26" s="207"/>
      <c r="C26" s="201"/>
      <c r="D26" s="556"/>
      <c r="E26" s="554"/>
      <c r="F26" s="555"/>
    </row>
    <row r="27" spans="2:6" ht="48" customHeight="1">
      <c r="B27" s="207"/>
      <c r="C27" s="201"/>
      <c r="D27" s="211" t="s">
        <v>231</v>
      </c>
      <c r="E27" s="554"/>
      <c r="F27" s="555"/>
    </row>
    <row r="28" spans="2:6" ht="24" customHeight="1">
      <c r="B28" s="207"/>
      <c r="C28" s="201"/>
      <c r="D28" s="552" t="s">
        <v>228</v>
      </c>
      <c r="E28" s="554"/>
      <c r="F28" s="555"/>
    </row>
    <row r="29" spans="2:6" ht="24" customHeight="1">
      <c r="B29" s="207"/>
      <c r="C29" s="201"/>
      <c r="D29" s="552"/>
      <c r="E29" s="554"/>
      <c r="F29" s="555"/>
    </row>
    <row r="30" spans="2:6" ht="24" customHeight="1" thickBot="1">
      <c r="B30" s="208"/>
      <c r="C30" s="202"/>
      <c r="D30" s="553"/>
      <c r="E30" s="550"/>
      <c r="F30" s="551"/>
    </row>
  </sheetData>
  <sheetProtection algorithmName="SHA-512" hashValue="0in6nIbrCQYlepGHudW1ILBaYkhYldwurp+/k/0/cd8tf7emLmifrW0UB0h+MsBTBM1r8jVUJrsNh581UJdkWA==" saltValue="3MeRC7WUe8ELBijRwAZV4w==" spinCount="100000" sheet="1" objects="1" scenarios="1" formatRows="0"/>
  <protectedRanges>
    <protectedRange sqref="E21:F30 C21:C30" name="入力範囲_1"/>
    <protectedRange sqref="B5:C15 B18:C19" name="入力範囲"/>
  </protectedRanges>
  <mergeCells count="31">
    <mergeCell ref="E30:F30"/>
    <mergeCell ref="D28:D30"/>
    <mergeCell ref="D3:F4"/>
    <mergeCell ref="E28:F28"/>
    <mergeCell ref="E29:F29"/>
    <mergeCell ref="D20:F20"/>
    <mergeCell ref="D24:D26"/>
    <mergeCell ref="E27:F27"/>
    <mergeCell ref="E26:F26"/>
    <mergeCell ref="D21:D23"/>
    <mergeCell ref="E21:F21"/>
    <mergeCell ref="E22:F22"/>
    <mergeCell ref="E23:F23"/>
    <mergeCell ref="E24:F24"/>
    <mergeCell ref="E25:F25"/>
    <mergeCell ref="D18:F18"/>
    <mergeCell ref="D19:F19"/>
    <mergeCell ref="D6:F6"/>
    <mergeCell ref="D16:F17"/>
    <mergeCell ref="D1:E1"/>
    <mergeCell ref="D5:F5"/>
    <mergeCell ref="D14:F14"/>
    <mergeCell ref="D15:F15"/>
    <mergeCell ref="D7:F7"/>
    <mergeCell ref="D8:F8"/>
    <mergeCell ref="D9:F9"/>
    <mergeCell ref="D11:F11"/>
    <mergeCell ref="D12:F12"/>
    <mergeCell ref="D13:F13"/>
    <mergeCell ref="B2:F2"/>
    <mergeCell ref="D10:F10"/>
  </mergeCells>
  <phoneticPr fontId="1"/>
  <dataValidations count="1">
    <dataValidation type="list" allowBlank="1" showInputMessage="1" showErrorMessage="1" sqref="C21:C30 B18:C19 B5:C15" xr:uid="{F67DB6AE-2AF5-49A8-9DCA-B4C334673EE4}">
      <formula1>"✓"</formula1>
    </dataValidation>
  </dataValidations>
  <pageMargins left="0.7" right="0.7" top="0.75" bottom="0.75" header="0.3" footer="0.3"/>
  <pageSetup paperSize="9" scale="5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3FB22-3DBC-4D45-82EA-D0C41E40A089}">
  <sheetPr codeName="Sheet2">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298" t="s">
        <v>121</v>
      </c>
      <c r="H1" s="298"/>
      <c r="I1" s="298"/>
      <c r="J1" s="298"/>
      <c r="K1" s="298"/>
      <c r="L1" s="298"/>
    </row>
    <row r="2" spans="1:24">
      <c r="A2" s="3"/>
      <c r="B2" s="3"/>
      <c r="C2" s="3"/>
      <c r="D2" s="3"/>
      <c r="E2" s="3"/>
      <c r="F2" s="3"/>
      <c r="G2" s="354" t="s">
        <v>0</v>
      </c>
      <c r="H2" s="354"/>
      <c r="I2" s="354"/>
      <c r="J2" s="354"/>
      <c r="K2" s="354"/>
      <c r="L2" s="354"/>
    </row>
    <row r="3" spans="1:24" ht="20.100000000000001" customHeight="1">
      <c r="A3" s="268" t="s">
        <v>1</v>
      </c>
      <c r="B3" s="268"/>
      <c r="C3" s="268"/>
      <c r="D3" s="268"/>
      <c r="E3" s="268"/>
      <c r="F3" s="268"/>
      <c r="G3" s="268"/>
      <c r="H3" s="268"/>
      <c r="I3" s="268"/>
      <c r="J3" s="268"/>
      <c r="K3" s="268"/>
      <c r="L3" s="268"/>
      <c r="M3" s="268"/>
      <c r="N3" s="268"/>
      <c r="O3" s="268"/>
      <c r="P3" s="268"/>
      <c r="Q3" s="268"/>
      <c r="R3" s="268"/>
      <c r="S3" s="268"/>
      <c r="T3" s="268"/>
      <c r="U3" s="268"/>
      <c r="V3" s="268"/>
      <c r="W3" s="268"/>
      <c r="X3" s="268"/>
    </row>
    <row r="4" spans="1:24" ht="8.1" customHeight="1" thickBot="1">
      <c r="A4" s="7"/>
      <c r="B4" s="7"/>
      <c r="C4" s="7"/>
      <c r="D4" s="7"/>
      <c r="E4" s="7"/>
      <c r="F4" s="7"/>
      <c r="G4" s="7"/>
      <c r="H4" s="7"/>
      <c r="I4" s="7"/>
      <c r="J4" s="7"/>
      <c r="K4" s="7"/>
      <c r="L4" s="7"/>
    </row>
    <row r="5" spans="1:24" ht="24" customHeight="1" thickBot="1">
      <c r="A5" s="324" t="s">
        <v>2</v>
      </c>
      <c r="B5" s="325"/>
      <c r="C5" s="325"/>
      <c r="D5" s="8">
        <v>2</v>
      </c>
      <c r="E5" s="16" t="s">
        <v>3</v>
      </c>
      <c r="F5" s="375"/>
      <c r="G5" s="376"/>
      <c r="H5" s="376"/>
      <c r="I5" s="376"/>
      <c r="J5" s="376"/>
      <c r="K5" s="376"/>
      <c r="L5" s="377"/>
      <c r="M5" s="9"/>
    </row>
    <row r="6" spans="1:24" ht="8.1" customHeight="1" thickBot="1">
      <c r="A6" s="7"/>
      <c r="B6" s="7"/>
      <c r="C6" s="7"/>
      <c r="D6" s="7"/>
      <c r="E6" s="7"/>
      <c r="F6" s="7"/>
      <c r="G6" s="58"/>
      <c r="H6" s="58"/>
      <c r="I6" s="7"/>
      <c r="J6" s="7"/>
      <c r="K6" s="7"/>
      <c r="L6" s="7"/>
    </row>
    <row r="7" spans="1:24" ht="24" customHeight="1">
      <c r="A7" s="324" t="s">
        <v>4</v>
      </c>
      <c r="B7" s="325"/>
      <c r="C7" s="325"/>
      <c r="D7" s="309"/>
      <c r="E7" s="273" t="s">
        <v>5</v>
      </c>
      <c r="F7" s="274"/>
      <c r="G7" s="289"/>
      <c r="H7" s="290"/>
      <c r="I7" s="290"/>
      <c r="J7" s="290"/>
      <c r="K7" s="290"/>
      <c r="L7" s="291"/>
      <c r="N7" s="2" t="s">
        <v>6</v>
      </c>
      <c r="O7" s="2" t="s">
        <v>7</v>
      </c>
      <c r="P7" s="2" t="s">
        <v>8</v>
      </c>
      <c r="Q7" s="2" t="s">
        <v>9</v>
      </c>
    </row>
    <row r="8" spans="1:24" ht="24" customHeight="1">
      <c r="A8" s="292" t="s">
        <v>10</v>
      </c>
      <c r="B8" s="293"/>
      <c r="C8" s="294"/>
      <c r="D8" s="161" t="s">
        <v>11</v>
      </c>
      <c r="E8" s="282" t="s">
        <v>230</v>
      </c>
      <c r="F8" s="274"/>
      <c r="G8" s="283"/>
      <c r="H8" s="284"/>
      <c r="I8" s="284"/>
      <c r="J8" s="284"/>
      <c r="K8" s="284"/>
      <c r="L8" s="285"/>
      <c r="U8" s="5"/>
      <c r="V8" s="5"/>
      <c r="W8" s="5"/>
      <c r="X8" s="5"/>
    </row>
    <row r="9" spans="1:24" ht="24" customHeight="1">
      <c r="A9" s="295"/>
      <c r="B9" s="296"/>
      <c r="C9" s="297"/>
      <c r="D9" s="161" t="s">
        <v>175</v>
      </c>
      <c r="E9" s="282" t="s">
        <v>176</v>
      </c>
      <c r="F9" s="280"/>
      <c r="G9" s="286"/>
      <c r="H9" s="287"/>
      <c r="I9" s="287"/>
      <c r="J9" s="287"/>
      <c r="K9" s="287"/>
      <c r="L9" s="288"/>
      <c r="N9" s="2" t="s">
        <v>171</v>
      </c>
      <c r="O9" s="2" t="s">
        <v>172</v>
      </c>
      <c r="P9" s="2" t="s">
        <v>173</v>
      </c>
      <c r="Q9" s="2" t="s">
        <v>174</v>
      </c>
      <c r="R9" s="2" t="s">
        <v>21</v>
      </c>
      <c r="U9" s="5"/>
      <c r="V9" s="5"/>
      <c r="W9" s="5"/>
      <c r="X9" s="5"/>
    </row>
    <row r="10" spans="1:24" ht="24" customHeight="1">
      <c r="A10" s="295"/>
      <c r="B10" s="296"/>
      <c r="C10" s="297"/>
      <c r="D10" s="161" t="s">
        <v>12</v>
      </c>
      <c r="E10" s="282" t="s">
        <v>13</v>
      </c>
      <c r="F10" s="280"/>
      <c r="G10" s="286"/>
      <c r="H10" s="287"/>
      <c r="I10" s="287"/>
      <c r="J10" s="287"/>
      <c r="K10" s="287"/>
      <c r="L10" s="288"/>
      <c r="U10" s="5"/>
      <c r="V10" s="5"/>
      <c r="W10" s="5"/>
      <c r="X10" s="5"/>
    </row>
    <row r="11" spans="1:24" ht="24" customHeight="1">
      <c r="A11" s="295"/>
      <c r="B11" s="296"/>
      <c r="C11" s="297"/>
      <c r="D11" s="161" t="s">
        <v>14</v>
      </c>
      <c r="E11" s="273" t="s">
        <v>15</v>
      </c>
      <c r="F11" s="274"/>
      <c r="G11" s="367"/>
      <c r="H11" s="368"/>
      <c r="I11" s="358" t="s">
        <v>16</v>
      </c>
      <c r="J11" s="359"/>
      <c r="K11" s="359"/>
      <c r="L11" s="360"/>
      <c r="U11" s="5"/>
      <c r="V11" s="5"/>
      <c r="W11" s="5"/>
      <c r="X11" s="5"/>
    </row>
    <row r="12" spans="1:24" ht="20.100000000000001" customHeight="1">
      <c r="A12" s="295"/>
      <c r="B12" s="296"/>
      <c r="C12" s="297"/>
      <c r="D12" s="326" t="s">
        <v>17</v>
      </c>
      <c r="E12" s="269" t="s">
        <v>18</v>
      </c>
      <c r="F12" s="270"/>
      <c r="G12" s="361"/>
      <c r="H12" s="362"/>
      <c r="I12" s="362"/>
      <c r="J12" s="362"/>
      <c r="K12" s="362"/>
      <c r="L12" s="363"/>
      <c r="N12" s="2" t="s">
        <v>19</v>
      </c>
      <c r="O12" s="2" t="s">
        <v>20</v>
      </c>
      <c r="P12" s="2" t="s">
        <v>21</v>
      </c>
    </row>
    <row r="13" spans="1:24" ht="20.100000000000001" customHeight="1">
      <c r="A13" s="295"/>
      <c r="B13" s="296"/>
      <c r="C13" s="297"/>
      <c r="D13" s="317"/>
      <c r="E13" s="271" t="str">
        <f>"（"&amp;IF($G12=$N12,"土地の所有者",IF($G12=$O12,"土地の所有者",IF($G12="","土地の所有者、その他の内容","その他の内容")))&amp;"）"</f>
        <v>（土地の所有者、その他の内容）</v>
      </c>
      <c r="F13" s="272"/>
      <c r="G13" s="303"/>
      <c r="H13" s="304"/>
      <c r="I13" s="304"/>
      <c r="J13" s="304"/>
      <c r="K13" s="304"/>
      <c r="L13" s="305"/>
    </row>
    <row r="14" spans="1:24" ht="20.100000000000001" customHeight="1">
      <c r="A14" s="295"/>
      <c r="B14" s="296"/>
      <c r="C14" s="297"/>
      <c r="D14" s="317" t="s">
        <v>22</v>
      </c>
      <c r="E14" s="269" t="str">
        <f>IF($G12=$N12,"[取得済み,取得予定]",IF($G12=$O12,"[借地契約済み,借地契約予定]","[取得済み,取得予定,借地契約済み,借地契約予定]"))&amp;"　から選択"</f>
        <v>[取得済み,取得予定,借地契約済み,借地契約予定]　から選択</v>
      </c>
      <c r="F14" s="270"/>
      <c r="G14" s="314"/>
      <c r="H14" s="315"/>
      <c r="I14" s="315"/>
      <c r="J14" s="315"/>
      <c r="K14" s="315"/>
      <c r="L14" s="316"/>
      <c r="N14" s="2" t="str">
        <f>IF($G12=$N12,"取得済み",IF($G12=$O12,"借地契約済み",""))</f>
        <v/>
      </c>
      <c r="O14" s="2" t="str">
        <f>IF($G12=$N12,"取得予定",IF($G12=$O12,"借地契約予定",""))</f>
        <v/>
      </c>
    </row>
    <row r="15" spans="1:24" ht="20.100000000000001" customHeight="1">
      <c r="A15" s="295"/>
      <c r="B15" s="296"/>
      <c r="C15" s="297"/>
      <c r="D15" s="317"/>
      <c r="E15" s="271"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72"/>
      <c r="G15" s="369"/>
      <c r="H15" s="340"/>
      <c r="I15" s="17" t="s">
        <v>23</v>
      </c>
      <c r="J15" s="339"/>
      <c r="K15" s="340"/>
      <c r="L15" s="18" t="s">
        <v>24</v>
      </c>
    </row>
    <row r="16" spans="1:24" ht="36" customHeight="1">
      <c r="A16" s="295"/>
      <c r="B16" s="296"/>
      <c r="C16" s="297"/>
      <c r="D16" s="107" t="s">
        <v>195</v>
      </c>
      <c r="E16" s="280" t="s">
        <v>180</v>
      </c>
      <c r="F16" s="281"/>
      <c r="G16" s="277"/>
      <c r="H16" s="278"/>
      <c r="I16" s="278"/>
      <c r="J16" s="278"/>
      <c r="K16" s="278"/>
      <c r="L16" s="279"/>
      <c r="N16" s="2" t="s">
        <v>25</v>
      </c>
      <c r="O16" s="2" t="s">
        <v>177</v>
      </c>
      <c r="P16" s="2" t="s">
        <v>178</v>
      </c>
      <c r="Q16" s="2" t="s">
        <v>179</v>
      </c>
    </row>
    <row r="17" spans="1:29" ht="36" customHeight="1">
      <c r="A17" s="295"/>
      <c r="B17" s="296"/>
      <c r="C17" s="297"/>
      <c r="D17" s="107" t="s">
        <v>196</v>
      </c>
      <c r="E17" s="280" t="s">
        <v>180</v>
      </c>
      <c r="F17" s="281"/>
      <c r="G17" s="277"/>
      <c r="H17" s="278"/>
      <c r="I17" s="278"/>
      <c r="J17" s="278"/>
      <c r="K17" s="278"/>
      <c r="L17" s="279"/>
      <c r="N17" s="2" t="s">
        <v>25</v>
      </c>
      <c r="O17" s="2" t="s">
        <v>177</v>
      </c>
      <c r="P17" s="2" t="s">
        <v>178</v>
      </c>
      <c r="Q17" s="2" t="s">
        <v>179</v>
      </c>
    </row>
    <row r="18" spans="1:29" ht="36" customHeight="1">
      <c r="A18" s="295"/>
      <c r="B18" s="296"/>
      <c r="C18" s="297"/>
      <c r="D18" s="107" t="s">
        <v>197</v>
      </c>
      <c r="E18" s="280" t="s">
        <v>180</v>
      </c>
      <c r="F18" s="281"/>
      <c r="G18" s="277"/>
      <c r="H18" s="278"/>
      <c r="I18" s="278"/>
      <c r="J18" s="278"/>
      <c r="K18" s="278"/>
      <c r="L18" s="279"/>
      <c r="N18" s="2" t="s">
        <v>25</v>
      </c>
      <c r="O18" s="2" t="s">
        <v>177</v>
      </c>
      <c r="P18" s="2" t="s">
        <v>178</v>
      </c>
      <c r="Q18" s="2" t="s">
        <v>179</v>
      </c>
    </row>
    <row r="19" spans="1:29" ht="36" customHeight="1">
      <c r="A19" s="295"/>
      <c r="B19" s="296"/>
      <c r="C19" s="297"/>
      <c r="D19" s="107" t="s">
        <v>199</v>
      </c>
      <c r="E19" s="280" t="s">
        <v>180</v>
      </c>
      <c r="F19" s="281"/>
      <c r="G19" s="277"/>
      <c r="H19" s="278"/>
      <c r="I19" s="278"/>
      <c r="J19" s="278"/>
      <c r="K19" s="278"/>
      <c r="L19" s="279"/>
      <c r="N19" s="2" t="s">
        <v>25</v>
      </c>
      <c r="O19" s="2" t="s">
        <v>177</v>
      </c>
      <c r="P19" s="2" t="s">
        <v>178</v>
      </c>
      <c r="Q19" s="2" t="s">
        <v>179</v>
      </c>
    </row>
    <row r="20" spans="1:29" ht="36" customHeight="1">
      <c r="A20" s="295"/>
      <c r="B20" s="296"/>
      <c r="C20" s="297"/>
      <c r="D20" s="107" t="s">
        <v>198</v>
      </c>
      <c r="E20" s="280" t="s">
        <v>180</v>
      </c>
      <c r="F20" s="281"/>
      <c r="G20" s="277"/>
      <c r="H20" s="278"/>
      <c r="I20" s="278"/>
      <c r="J20" s="278"/>
      <c r="K20" s="278"/>
      <c r="L20" s="279"/>
      <c r="N20" s="2" t="s">
        <v>25</v>
      </c>
      <c r="O20" s="2" t="s">
        <v>177</v>
      </c>
      <c r="P20" s="2" t="s">
        <v>178</v>
      </c>
      <c r="Q20" s="2" t="s">
        <v>179</v>
      </c>
    </row>
    <row r="21" spans="1:29" ht="36" customHeight="1">
      <c r="A21" s="295"/>
      <c r="B21" s="296"/>
      <c r="C21" s="297"/>
      <c r="D21" s="107" t="s">
        <v>200</v>
      </c>
      <c r="E21" s="280" t="s">
        <v>180</v>
      </c>
      <c r="F21" s="281"/>
      <c r="G21" s="277"/>
      <c r="H21" s="278"/>
      <c r="I21" s="278"/>
      <c r="J21" s="278"/>
      <c r="K21" s="278"/>
      <c r="L21" s="279"/>
      <c r="N21" s="2" t="s">
        <v>25</v>
      </c>
      <c r="O21" s="2" t="s">
        <v>177</v>
      </c>
      <c r="P21" s="2" t="s">
        <v>178</v>
      </c>
      <c r="Q21" s="2" t="s">
        <v>179</v>
      </c>
    </row>
    <row r="22" spans="1:29" ht="72" customHeight="1">
      <c r="A22" s="295"/>
      <c r="B22" s="296"/>
      <c r="C22" s="297"/>
      <c r="D22" s="107" t="s">
        <v>201</v>
      </c>
      <c r="E22" s="280" t="s">
        <v>180</v>
      </c>
      <c r="F22" s="281"/>
      <c r="G22" s="277"/>
      <c r="H22" s="278"/>
      <c r="I22" s="278"/>
      <c r="J22" s="278"/>
      <c r="K22" s="278"/>
      <c r="L22" s="279"/>
      <c r="N22" s="2" t="s">
        <v>25</v>
      </c>
      <c r="O22" s="2" t="s">
        <v>177</v>
      </c>
      <c r="P22" s="2" t="s">
        <v>178</v>
      </c>
      <c r="Q22" s="2" t="s">
        <v>179</v>
      </c>
    </row>
    <row r="23" spans="1:29" ht="20.100000000000001" customHeight="1">
      <c r="A23" s="292" t="s">
        <v>26</v>
      </c>
      <c r="B23" s="293"/>
      <c r="C23" s="294"/>
      <c r="D23" s="161" t="s">
        <v>27</v>
      </c>
      <c r="E23" s="273" t="s">
        <v>28</v>
      </c>
      <c r="F23" s="274"/>
      <c r="G23" s="59" t="s">
        <v>29</v>
      </c>
      <c r="H23" s="45"/>
      <c r="I23" s="52" t="s">
        <v>30</v>
      </c>
      <c r="J23" s="53" t="s">
        <v>31</v>
      </c>
      <c r="K23" s="54"/>
      <c r="L23" s="55" t="s">
        <v>30</v>
      </c>
    </row>
    <row r="24" spans="1:29" ht="20.100000000000001" customHeight="1">
      <c r="A24" s="295"/>
      <c r="B24" s="296"/>
      <c r="C24" s="297"/>
      <c r="D24" s="161" t="s">
        <v>32</v>
      </c>
      <c r="E24" s="273" t="s">
        <v>33</v>
      </c>
      <c r="F24" s="274"/>
      <c r="G24" s="367"/>
      <c r="H24" s="368"/>
      <c r="I24" s="364" t="s">
        <v>16</v>
      </c>
      <c r="J24" s="365"/>
      <c r="K24" s="365"/>
      <c r="L24" s="366"/>
      <c r="U24" s="5"/>
      <c r="V24" s="5"/>
      <c r="W24" s="5"/>
      <c r="X24" s="5"/>
    </row>
    <row r="25" spans="1:29" ht="20.100000000000001" customHeight="1">
      <c r="A25" s="295"/>
      <c r="B25" s="296"/>
      <c r="C25" s="297"/>
      <c r="D25" s="161" t="str">
        <f>"着工"&amp;IF($G$7&lt;&gt;$N$7,"","（予定）")&amp;"年月"&amp;IF(OR($G$7=$O$7,$G$7=$P$7),"（当初）","")</f>
        <v>着工年月</v>
      </c>
      <c r="E25" s="341" t="s">
        <v>34</v>
      </c>
      <c r="F25" s="274"/>
      <c r="G25" s="306"/>
      <c r="H25" s="307"/>
      <c r="I25" s="50" t="s">
        <v>23</v>
      </c>
      <c r="J25" s="275"/>
      <c r="K25" s="276"/>
      <c r="L25" s="20" t="s">
        <v>24</v>
      </c>
      <c r="U25" s="5"/>
      <c r="V25" s="5"/>
      <c r="W25" s="5"/>
      <c r="X25" s="5"/>
    </row>
    <row r="26" spans="1:29" ht="20.100000000000001" customHeight="1">
      <c r="A26" s="295"/>
      <c r="B26" s="296"/>
      <c r="C26" s="297"/>
      <c r="D26" s="161" t="str">
        <f>"竣工"&amp;IF($G$7&lt;&gt;$N$7,"","（予定）")&amp;"年月"&amp;IF(OR($G$7=$O$7,$G$7=$P$7),"（当初）","")</f>
        <v>竣工年月</v>
      </c>
      <c r="E26" s="271" t="s">
        <v>34</v>
      </c>
      <c r="F26" s="272"/>
      <c r="G26" s="342"/>
      <c r="H26" s="343"/>
      <c r="I26" s="19" t="s">
        <v>23</v>
      </c>
      <c r="J26" s="350"/>
      <c r="K26" s="351"/>
      <c r="L26" s="51" t="s">
        <v>24</v>
      </c>
      <c r="U26" s="5"/>
      <c r="V26" s="5"/>
      <c r="W26" s="5"/>
      <c r="X26" s="5"/>
    </row>
    <row r="27" spans="1:29" ht="20.100000000000001" customHeight="1">
      <c r="A27" s="295"/>
      <c r="B27" s="296"/>
      <c r="C27" s="297"/>
      <c r="D27" s="317" t="s">
        <v>35</v>
      </c>
      <c r="E27" s="269" t="s">
        <v>36</v>
      </c>
      <c r="F27" s="270"/>
      <c r="G27" s="361"/>
      <c r="H27" s="362"/>
      <c r="I27" s="362"/>
      <c r="J27" s="362"/>
      <c r="K27" s="362"/>
      <c r="L27" s="363"/>
      <c r="N27" s="2" t="s">
        <v>37</v>
      </c>
      <c r="O27" s="2" t="s">
        <v>38</v>
      </c>
      <c r="P27" s="2" t="s">
        <v>39</v>
      </c>
      <c r="Q27" s="2" t="s">
        <v>40</v>
      </c>
    </row>
    <row r="28" spans="1:29" ht="20.100000000000001" customHeight="1">
      <c r="A28" s="295"/>
      <c r="B28" s="296"/>
      <c r="C28" s="297"/>
      <c r="D28" s="317"/>
      <c r="E28" s="271" t="s">
        <v>41</v>
      </c>
      <c r="F28" s="272"/>
      <c r="G28" s="283"/>
      <c r="H28" s="284"/>
      <c r="I28" s="284"/>
      <c r="J28" s="284"/>
      <c r="K28" s="284"/>
      <c r="L28" s="285"/>
    </row>
    <row r="29" spans="1:29" ht="32.1" customHeight="1">
      <c r="A29" s="295"/>
      <c r="B29" s="296"/>
      <c r="C29" s="297"/>
      <c r="D29" s="10" t="s">
        <v>42</v>
      </c>
      <c r="E29" s="282" t="s">
        <v>203</v>
      </c>
      <c r="F29" s="280"/>
      <c r="G29" s="347"/>
      <c r="H29" s="348"/>
      <c r="I29" s="348"/>
      <c r="J29" s="348"/>
      <c r="K29" s="348"/>
      <c r="L29" s="349"/>
      <c r="N29" s="2" t="s">
        <v>43</v>
      </c>
      <c r="O29" s="2" t="s">
        <v>44</v>
      </c>
      <c r="P29" s="2" t="s">
        <v>204</v>
      </c>
      <c r="U29" s="1"/>
      <c r="V29" s="1"/>
      <c r="W29" s="1"/>
      <c r="X29" s="1"/>
      <c r="Y29" s="1"/>
      <c r="Z29" s="1"/>
      <c r="AA29" s="1"/>
      <c r="AB29" s="1"/>
      <c r="AC29" s="1"/>
    </row>
    <row r="30" spans="1:29" ht="20.100000000000001" customHeight="1">
      <c r="A30" s="295"/>
      <c r="B30" s="296"/>
      <c r="C30" s="297"/>
      <c r="D30" s="329" t="s">
        <v>45</v>
      </c>
      <c r="E30" s="327" t="s">
        <v>46</v>
      </c>
      <c r="F30" s="328"/>
      <c r="G30" s="344"/>
      <c r="H30" s="345"/>
      <c r="I30" s="345"/>
      <c r="J30" s="345"/>
      <c r="K30" s="345"/>
      <c r="L30" s="346"/>
      <c r="N30" s="2" t="s">
        <v>47</v>
      </c>
      <c r="O30" s="2" t="s">
        <v>48</v>
      </c>
      <c r="U30" s="1"/>
      <c r="V30" s="1"/>
      <c r="W30" s="1"/>
      <c r="X30" s="1"/>
      <c r="Y30" s="1"/>
      <c r="Z30" s="1"/>
      <c r="AA30" s="1"/>
      <c r="AB30" s="1"/>
      <c r="AC30" s="1"/>
    </row>
    <row r="31" spans="1:29" ht="20.100000000000001" customHeight="1">
      <c r="A31" s="295"/>
      <c r="B31" s="296"/>
      <c r="C31" s="297"/>
      <c r="D31" s="330"/>
      <c r="E31" s="331" t="s">
        <v>49</v>
      </c>
      <c r="F31" s="332"/>
      <c r="G31" s="303"/>
      <c r="H31" s="304"/>
      <c r="I31" s="304"/>
      <c r="J31" s="304"/>
      <c r="K31" s="304"/>
      <c r="L31" s="305"/>
      <c r="U31" s="1"/>
      <c r="V31" s="1"/>
      <c r="W31" s="1"/>
      <c r="X31" s="1"/>
      <c r="Y31" s="1"/>
      <c r="Z31" s="1"/>
      <c r="AA31" s="1"/>
      <c r="AB31" s="1"/>
      <c r="AC31" s="1"/>
    </row>
    <row r="32" spans="1:29" ht="20.100000000000001" customHeight="1">
      <c r="A32" s="295"/>
      <c r="B32" s="296"/>
      <c r="C32" s="297"/>
      <c r="D32" s="326" t="s">
        <v>17</v>
      </c>
      <c r="E32" s="269" t="s">
        <v>50</v>
      </c>
      <c r="F32" s="270"/>
      <c r="G32" s="314"/>
      <c r="H32" s="315"/>
      <c r="I32" s="315"/>
      <c r="J32" s="315"/>
      <c r="K32" s="315"/>
      <c r="L32" s="316"/>
      <c r="N32" s="2" t="s">
        <v>51</v>
      </c>
      <c r="O32" s="2" t="s">
        <v>52</v>
      </c>
      <c r="P32" s="60" t="s">
        <v>40</v>
      </c>
      <c r="U32" s="1"/>
      <c r="V32" s="1"/>
      <c r="W32" s="1"/>
      <c r="X32" s="1"/>
      <c r="Y32" s="1"/>
      <c r="Z32" s="1"/>
      <c r="AA32" s="1"/>
      <c r="AB32" s="1"/>
      <c r="AC32" s="1"/>
    </row>
    <row r="33" spans="1:24" ht="20.100000000000001" customHeight="1">
      <c r="A33" s="295"/>
      <c r="B33" s="296"/>
      <c r="C33" s="297"/>
      <c r="D33" s="317"/>
      <c r="E33" s="271" t="str">
        <f>"（"&amp;IF($G32=$N32,"建物の所有者",IF($G32=$O32,"建物の所有者",IF($G32="","建物の所有者、その他の内容","その他の内容")))&amp;"）"</f>
        <v>（建物の所有者、その他の内容）</v>
      </c>
      <c r="F33" s="272"/>
      <c r="G33" s="303"/>
      <c r="H33" s="304"/>
      <c r="I33" s="304"/>
      <c r="J33" s="304"/>
      <c r="K33" s="304"/>
      <c r="L33" s="305"/>
    </row>
    <row r="34" spans="1:24" ht="20.100000000000001" customHeight="1">
      <c r="A34" s="295"/>
      <c r="B34" s="296"/>
      <c r="C34" s="297"/>
      <c r="D34" s="317" t="s">
        <v>22</v>
      </c>
      <c r="E34" s="269" t="str">
        <f>IF($G32=$N32,"[取得済み,取得予定]",IF($G32=$O32,"[賃貸借契約済み,賃貸借契約予定]","[取得済み,取得予定,賃貸借契約済み,賃貸借契約予定]"))&amp;"　から選択"</f>
        <v>[取得済み,取得予定,賃貸借契約済み,賃貸借契約予定]　から選択</v>
      </c>
      <c r="F34" s="270"/>
      <c r="G34" s="314"/>
      <c r="H34" s="315"/>
      <c r="I34" s="315"/>
      <c r="J34" s="315"/>
      <c r="K34" s="315"/>
      <c r="L34" s="316"/>
      <c r="N34" s="2" t="str">
        <f>IF($G32=$N32,"取得済み",IF($G32=$O32,"賃貸借契約済み",""))</f>
        <v/>
      </c>
      <c r="O34" s="2" t="str">
        <f>IF($G32=$N32,"取得予定",IF($G32=$O32,"賃貸借契約予定",""))</f>
        <v/>
      </c>
    </row>
    <row r="35" spans="1:24" ht="20.100000000000001" customHeight="1">
      <c r="A35" s="295"/>
      <c r="B35" s="296"/>
      <c r="C35" s="297"/>
      <c r="D35" s="317"/>
      <c r="E35" s="271"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72"/>
      <c r="G35" s="370"/>
      <c r="H35" s="371"/>
      <c r="I35" s="56" t="s">
        <v>23</v>
      </c>
      <c r="J35" s="337"/>
      <c r="K35" s="338"/>
      <c r="L35" s="57" t="s">
        <v>24</v>
      </c>
    </row>
    <row r="36" spans="1:24" ht="20.100000000000001" customHeight="1">
      <c r="A36" s="11"/>
      <c r="B36" s="333" t="s">
        <v>53</v>
      </c>
      <c r="C36" s="294"/>
      <c r="D36" s="161" t="s">
        <v>54</v>
      </c>
      <c r="E36" s="273" t="s">
        <v>55</v>
      </c>
      <c r="F36" s="274"/>
      <c r="G36" s="334"/>
      <c r="H36" s="335"/>
      <c r="I36" s="335"/>
      <c r="J36" s="335"/>
      <c r="K36" s="335"/>
      <c r="L36" s="336"/>
      <c r="N36" s="2" t="s">
        <v>56</v>
      </c>
      <c r="O36" s="2" t="s">
        <v>57</v>
      </c>
      <c r="U36" s="5"/>
      <c r="V36" s="5"/>
      <c r="W36" s="5"/>
      <c r="X36" s="5"/>
    </row>
    <row r="37" spans="1:24" ht="20.100000000000001" customHeight="1">
      <c r="A37" s="11"/>
      <c r="B37" s="295"/>
      <c r="C37" s="297"/>
      <c r="D37" s="161" t="s">
        <v>58</v>
      </c>
      <c r="E37" s="273" t="s">
        <v>59</v>
      </c>
      <c r="F37" s="274"/>
      <c r="G37" s="334"/>
      <c r="H37" s="335"/>
      <c r="I37" s="335"/>
      <c r="J37" s="335"/>
      <c r="K37" s="335"/>
      <c r="L37" s="336"/>
      <c r="N37" s="15" t="s">
        <v>60</v>
      </c>
      <c r="O37" s="15" t="s">
        <v>61</v>
      </c>
      <c r="P37" s="2" t="s">
        <v>62</v>
      </c>
      <c r="U37" s="5"/>
      <c r="V37" s="5"/>
      <c r="W37" s="5"/>
      <c r="X37" s="5"/>
    </row>
    <row r="38" spans="1:24" ht="28.15" customHeight="1">
      <c r="A38" s="11"/>
      <c r="B38" s="11"/>
      <c r="C38" s="321" t="s">
        <v>63</v>
      </c>
      <c r="D38" s="161" t="s">
        <v>64</v>
      </c>
      <c r="E38" s="273" t="s">
        <v>65</v>
      </c>
      <c r="F38" s="274"/>
      <c r="G38" s="342"/>
      <c r="H38" s="343"/>
      <c r="I38" s="372" t="s">
        <v>66</v>
      </c>
      <c r="J38" s="373"/>
      <c r="K38" s="373"/>
      <c r="L38" s="374"/>
    </row>
    <row r="39" spans="1:24" ht="20.100000000000001" customHeight="1">
      <c r="A39" s="11"/>
      <c r="B39" s="11"/>
      <c r="C39" s="322"/>
      <c r="D39" s="309" t="s">
        <v>67</v>
      </c>
      <c r="E39" s="269" t="s">
        <v>68</v>
      </c>
      <c r="F39" s="270"/>
      <c r="G39" s="314"/>
      <c r="H39" s="315"/>
      <c r="I39" s="315"/>
      <c r="J39" s="315"/>
      <c r="K39" s="315"/>
      <c r="L39" s="316"/>
      <c r="N39" s="2" t="s">
        <v>69</v>
      </c>
      <c r="O39" s="2" t="s">
        <v>70</v>
      </c>
      <c r="P39" s="2" t="s">
        <v>21</v>
      </c>
    </row>
    <row r="40" spans="1:24" ht="20.100000000000001" customHeight="1">
      <c r="A40" s="11"/>
      <c r="B40" s="11"/>
      <c r="C40" s="322"/>
      <c r="D40" s="309"/>
      <c r="E40" s="271" t="s">
        <v>41</v>
      </c>
      <c r="F40" s="272"/>
      <c r="G40" s="303"/>
      <c r="H40" s="304"/>
      <c r="I40" s="304"/>
      <c r="J40" s="304"/>
      <c r="K40" s="304"/>
      <c r="L40" s="305"/>
    </row>
    <row r="41" spans="1:24" ht="20.100000000000001" customHeight="1">
      <c r="A41" s="11"/>
      <c r="B41" s="11"/>
      <c r="C41" s="322"/>
      <c r="D41" s="309" t="s">
        <v>71</v>
      </c>
      <c r="E41" s="269" t="s">
        <v>72</v>
      </c>
      <c r="F41" s="270"/>
      <c r="G41" s="314"/>
      <c r="H41" s="315"/>
      <c r="I41" s="315"/>
      <c r="J41" s="315"/>
      <c r="K41" s="315"/>
      <c r="L41" s="316"/>
      <c r="N41" s="2" t="s">
        <v>73</v>
      </c>
      <c r="O41" s="2" t="s">
        <v>74</v>
      </c>
      <c r="P41" s="2" t="s">
        <v>21</v>
      </c>
    </row>
    <row r="42" spans="1:24" ht="20.100000000000001" customHeight="1">
      <c r="A42" s="11"/>
      <c r="B42" s="11"/>
      <c r="C42" s="322"/>
      <c r="D42" s="309"/>
      <c r="E42" s="271" t="s">
        <v>41</v>
      </c>
      <c r="F42" s="272"/>
      <c r="G42" s="303"/>
      <c r="H42" s="304"/>
      <c r="I42" s="304"/>
      <c r="J42" s="304"/>
      <c r="K42" s="304"/>
      <c r="L42" s="305"/>
    </row>
    <row r="43" spans="1:24" ht="20.100000000000001" customHeight="1">
      <c r="A43" s="11"/>
      <c r="B43" s="11"/>
      <c r="C43" s="322"/>
      <c r="D43" s="321" t="s">
        <v>75</v>
      </c>
      <c r="E43" s="106" t="s">
        <v>76</v>
      </c>
      <c r="F43" s="106" t="s">
        <v>77</v>
      </c>
      <c r="G43" s="352"/>
      <c r="H43" s="353"/>
      <c r="I43" s="353"/>
      <c r="J43" s="353"/>
      <c r="K43" s="353"/>
      <c r="L43" s="110" t="s">
        <v>16</v>
      </c>
    </row>
    <row r="44" spans="1:24" ht="20.100000000000001" customHeight="1">
      <c r="A44" s="11"/>
      <c r="B44" s="11"/>
      <c r="C44" s="322"/>
      <c r="D44" s="323"/>
      <c r="E44" s="106" t="s">
        <v>78</v>
      </c>
      <c r="F44" s="106" t="s">
        <v>79</v>
      </c>
      <c r="G44" s="352"/>
      <c r="H44" s="353"/>
      <c r="I44" s="353"/>
      <c r="J44" s="353"/>
      <c r="K44" s="353"/>
      <c r="L44" s="110" t="s">
        <v>16</v>
      </c>
    </row>
    <row r="45" spans="1:24" ht="42" customHeight="1">
      <c r="A45" s="11"/>
      <c r="B45" s="11"/>
      <c r="C45" s="323"/>
      <c r="D45" s="107" t="s">
        <v>202</v>
      </c>
      <c r="E45" s="274" t="s">
        <v>80</v>
      </c>
      <c r="F45" s="281"/>
      <c r="G45" s="318"/>
      <c r="H45" s="319"/>
      <c r="I45" s="319"/>
      <c r="J45" s="319"/>
      <c r="K45" s="319"/>
      <c r="L45" s="320"/>
    </row>
    <row r="46" spans="1:24" ht="28.15" customHeight="1">
      <c r="A46" s="11"/>
      <c r="B46" s="12"/>
      <c r="C46" s="317" t="s">
        <v>81</v>
      </c>
      <c r="D46" s="161" t="s">
        <v>82</v>
      </c>
      <c r="E46" s="273" t="s">
        <v>83</v>
      </c>
      <c r="F46" s="274"/>
      <c r="G46" s="306"/>
      <c r="H46" s="307"/>
      <c r="I46" s="355" t="s">
        <v>84</v>
      </c>
      <c r="J46" s="356"/>
      <c r="K46" s="356"/>
      <c r="L46" s="357"/>
    </row>
    <row r="47" spans="1:24" ht="72" customHeight="1">
      <c r="A47" s="12"/>
      <c r="B47" s="14"/>
      <c r="C47" s="317"/>
      <c r="D47" s="161" t="s">
        <v>85</v>
      </c>
      <c r="E47" s="282" t="s">
        <v>86</v>
      </c>
      <c r="F47" s="280"/>
      <c r="G47" s="300"/>
      <c r="H47" s="301"/>
      <c r="I47" s="301"/>
      <c r="J47" s="301"/>
      <c r="K47" s="301"/>
      <c r="L47" s="302"/>
    </row>
    <row r="48" spans="1:24" ht="72" customHeight="1" thickBot="1">
      <c r="A48" s="13"/>
      <c r="B48" s="308" t="s">
        <v>87</v>
      </c>
      <c r="C48" s="309"/>
      <c r="D48" s="162" t="s">
        <v>58</v>
      </c>
      <c r="E48" s="280" t="s">
        <v>88</v>
      </c>
      <c r="F48" s="310"/>
      <c r="G48" s="311"/>
      <c r="H48" s="312"/>
      <c r="I48" s="312"/>
      <c r="J48" s="312"/>
      <c r="K48" s="312"/>
      <c r="L48" s="313"/>
    </row>
    <row r="49" spans="1:12" ht="20.100000000000001" customHeight="1">
      <c r="A49" s="3"/>
      <c r="B49" s="3"/>
      <c r="C49" s="299" t="s">
        <v>89</v>
      </c>
      <c r="D49" s="299"/>
      <c r="E49" s="299"/>
      <c r="F49" s="299"/>
      <c r="G49" s="299"/>
      <c r="H49" s="299"/>
      <c r="I49" s="299"/>
      <c r="J49" s="299"/>
      <c r="K49" s="299"/>
      <c r="L49" s="299"/>
    </row>
    <row r="50" spans="1:12" ht="20.100000000000001" customHeight="1">
      <c r="A50" s="3"/>
      <c r="B50" s="3"/>
      <c r="C50" s="299"/>
      <c r="D50" s="299"/>
      <c r="E50" s="299"/>
      <c r="F50" s="299"/>
      <c r="G50" s="299"/>
      <c r="H50" s="299"/>
      <c r="I50" s="299"/>
      <c r="J50" s="299"/>
      <c r="K50" s="299"/>
      <c r="L50" s="299"/>
    </row>
  </sheetData>
  <sheetProtection algorithmName="SHA-512" hashValue="daoqCq11esE4H5uUZl3+wkqpS5LJ467+ZPlNipkZeCqRrVDIGSV6MhN+vMpOFEdd5CRHmKm/dIeRcTWrPOWgMg==" saltValue="i7J7y2pTgmGMQzN6ARkn5w==" spinCount="100000" sheet="1" objects="1" scenarios="1"/>
  <protectedRanges>
    <protectedRange sqref="F5 G7:L8 G11 G12:L14 G15:H15 J15:K15 H23 K23 G24:G26 J25:J26 G35 J35 G36:L37 G38 G47:L48 G39:L42 G43:K44 G45:G46 G10:L10 G16:L22 G27:L34" name="入力箇所"/>
    <protectedRange sqref="G9:L9" name="入力箇所_1"/>
  </protectedRanges>
  <mergeCells count="113">
    <mergeCell ref="B48:C48"/>
    <mergeCell ref="E48:F48"/>
    <mergeCell ref="G48:L48"/>
    <mergeCell ref="C49:L49"/>
    <mergeCell ref="C50:L50"/>
    <mergeCell ref="E45:F45"/>
    <mergeCell ref="G45:L45"/>
    <mergeCell ref="C46:C47"/>
    <mergeCell ref="E46:F46"/>
    <mergeCell ref="G46:H46"/>
    <mergeCell ref="I46:L46"/>
    <mergeCell ref="E47:F47"/>
    <mergeCell ref="G47:L47"/>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0:L20"/>
    <mergeCell ref="E21:F21"/>
    <mergeCell ref="G21:L21"/>
    <mergeCell ref="E16:F16"/>
    <mergeCell ref="G16:L16"/>
    <mergeCell ref="E17:F17"/>
    <mergeCell ref="G17:L17"/>
    <mergeCell ref="E18:F18"/>
    <mergeCell ref="G18:L18"/>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1:L1"/>
    <mergeCell ref="G2:L2"/>
    <mergeCell ref="A3:L3"/>
    <mergeCell ref="M3:X3"/>
    <mergeCell ref="A5:C5"/>
    <mergeCell ref="F5:L5"/>
    <mergeCell ref="A7:D7"/>
    <mergeCell ref="E7:F7"/>
    <mergeCell ref="G7:L7"/>
  </mergeCells>
  <phoneticPr fontId="1"/>
  <conditionalFormatting sqref="G14 G15:L15">
    <cfRule type="expression" dxfId="103" priority="6">
      <formula>AND($G$12=$P$12)</formula>
    </cfRule>
  </conditionalFormatting>
  <conditionalFormatting sqref="G34 G35:L35">
    <cfRule type="expression" dxfId="102" priority="9">
      <formula>$G$32=$P$32</formula>
    </cfRule>
  </conditionalFormatting>
  <conditionalFormatting sqref="G38:I38 G39 G40:L40 G41 G42:L42 G43:G45">
    <cfRule type="expression" dxfId="101" priority="11">
      <formula>$G$37=$O$37</formula>
    </cfRule>
  </conditionalFormatting>
  <conditionalFormatting sqref="G46:I46 G47:L47">
    <cfRule type="expression" dxfId="100" priority="12">
      <formula>$G$37=$N$37</formula>
    </cfRule>
  </conditionalFormatting>
  <conditionalFormatting sqref="G16:L22">
    <cfRule type="expression" dxfId="99" priority="1">
      <formula>OR($G$7=$O$7,$G$7=$P$7,$G$7=$Q$7)</formula>
    </cfRule>
  </conditionalFormatting>
  <conditionalFormatting sqref="G28:L28">
    <cfRule type="expression" dxfId="98" priority="7">
      <formula>OR($G$27=$N$27,$G$27=$O$27,$G$27=$P$27)</formula>
    </cfRule>
  </conditionalFormatting>
  <conditionalFormatting sqref="G29:L31">
    <cfRule type="expression" dxfId="97" priority="5">
      <formula>$G$7=$N$7</formula>
    </cfRule>
  </conditionalFormatting>
  <conditionalFormatting sqref="G31:L31">
    <cfRule type="expression" dxfId="96" priority="8">
      <formula>$G$30=$N$30</formula>
    </cfRule>
  </conditionalFormatting>
  <conditionalFormatting sqref="G40:L40">
    <cfRule type="expression" dxfId="95" priority="13">
      <formula>OR($G$39=$N$39,$G$39=$O$39)</formula>
    </cfRule>
  </conditionalFormatting>
  <conditionalFormatting sqref="G42:L42">
    <cfRule type="expression" dxfId="94" priority="14">
      <formula>OR($G$41=$N$41,$G$41=$O$41)</formula>
    </cfRule>
  </conditionalFormatting>
  <conditionalFormatting sqref="G48:L48">
    <cfRule type="expression" dxfId="93" priority="10">
      <formula>$G$36=$N$36</formula>
    </cfRule>
  </conditionalFormatting>
  <dataValidations count="22">
    <dataValidation type="list" allowBlank="1" showInputMessage="1" showErrorMessage="1" sqref="G22:L22" xr:uid="{22E965A8-69CE-4392-A671-E51219482FDF}">
      <formula1>$N$22:$Q$22</formula1>
    </dataValidation>
    <dataValidation type="list" allowBlank="1" showInputMessage="1" showErrorMessage="1" sqref="G21:L21" xr:uid="{39F61DCC-EE94-4F87-A7F7-EF9BFB9EF81D}">
      <formula1>$N$21:$Q$21</formula1>
    </dataValidation>
    <dataValidation type="list" allowBlank="1" showInputMessage="1" showErrorMessage="1" sqref="G20:L20" xr:uid="{277526B0-1FF3-4CDB-B315-5BC10BDD201D}">
      <formula1>$N$20:$Q$20</formula1>
    </dataValidation>
    <dataValidation type="list" allowBlank="1" showInputMessage="1" showErrorMessage="1" sqref="G17:L17" xr:uid="{D153192B-3502-4002-A38C-2E91EABD4E07}">
      <formula1>$N$17:$Q$17</formula1>
    </dataValidation>
    <dataValidation type="list" allowBlank="1" showInputMessage="1" showErrorMessage="1" sqref="G18:L18" xr:uid="{318B22FF-B1EC-4903-9216-E7CDD3E74110}">
      <formula1>$N$18:$Q$18</formula1>
    </dataValidation>
    <dataValidation type="list" allowBlank="1" showInputMessage="1" showErrorMessage="1" sqref="G16:L16" xr:uid="{D102DFB8-EB9E-4785-890B-31BC7D521B4E}">
      <formula1>$N$16:$Q$16</formula1>
    </dataValidation>
    <dataValidation type="list" allowBlank="1" showInputMessage="1" showErrorMessage="1" sqref="G19:L19" xr:uid="{44B98F0E-80CB-453E-927F-11097B8AEC34}">
      <formula1>$N$19:$Q$19</formula1>
    </dataValidation>
    <dataValidation type="list" allowBlank="1" showInputMessage="1" showErrorMessage="1" sqref="G9:L9" xr:uid="{E1584E27-EA1E-4D85-84F4-54B3CAC5B07F}">
      <formula1>$N$9:$R$9</formula1>
    </dataValidation>
    <dataValidation type="list" allowBlank="1" showInputMessage="1" showErrorMessage="1" sqref="G29:L29" xr:uid="{F06AE609-D9D7-4129-9A4A-F66BFBFB3B5E}">
      <formula1>$N$29:$P$29</formula1>
    </dataValidation>
    <dataValidation type="list" allowBlank="1" showInputMessage="1" showErrorMessage="1" sqref="G45:L45" xr:uid="{ECCB3D9F-15E8-41B0-9F07-B6D34FD96721}">
      <formula1>"適合,不適合"</formula1>
    </dataValidation>
    <dataValidation type="list" allowBlank="1" showInputMessage="1" showErrorMessage="1" sqref="G7:L7" xr:uid="{D8C09EB4-B7DB-4067-B0C1-B14B1B09D57C}">
      <formula1>$N$7:$Q$7</formula1>
    </dataValidation>
    <dataValidation type="list" allowBlank="1" showInputMessage="1" showErrorMessage="1" sqref="G30:L30" xr:uid="{E7A3E7A2-FF7C-498A-852C-3261E1215C77}">
      <formula1>$N$30:$O$30</formula1>
    </dataValidation>
    <dataValidation type="list" allowBlank="1" showInputMessage="1" showErrorMessage="1" sqref="G41" xr:uid="{8FE5ECBB-BEB6-49BC-9A39-F3AAD4395F62}">
      <formula1>$N$41:$P$41</formula1>
    </dataValidation>
    <dataValidation type="list" allowBlank="1" showInputMessage="1" showErrorMessage="1" sqref="G39" xr:uid="{ADDE82CE-6A40-4C39-A812-66941A2B1E14}">
      <formula1>$N$39:$P$39</formula1>
    </dataValidation>
    <dataValidation type="whole" allowBlank="1" showInputMessage="1" showErrorMessage="1" sqref="G38:H38 G46:H46" xr:uid="{E30D44AB-E60E-4A8C-BBC9-C9129AF121EB}">
      <formula1>0</formula1>
      <formula2>9999</formula2>
    </dataValidation>
    <dataValidation type="list" allowBlank="1" showInputMessage="1" showErrorMessage="1" sqref="G37" xr:uid="{0CBB73BC-9A15-463D-A32E-DB82A5EFB422}">
      <formula1>$N$37:$P$37</formula1>
    </dataValidation>
    <dataValidation type="list" allowBlank="1" showInputMessage="1" showErrorMessage="1" sqref="G32" xr:uid="{71C994F0-A13A-4E4C-A0E4-3B84039A89FB}">
      <formula1>$N$32:$P$32</formula1>
    </dataValidation>
    <dataValidation type="list" allowBlank="1" showInputMessage="1" showErrorMessage="1" sqref="G34" xr:uid="{FFA968BE-DD49-4305-BB65-508933425369}">
      <formula1>$N$34:$O$34</formula1>
    </dataValidation>
    <dataValidation type="list" allowBlank="1" showInputMessage="1" showErrorMessage="1" sqref="G12" xr:uid="{954E47DE-D35E-4FF3-856A-2F0A216800E0}">
      <formula1>$N$12:$P$12</formula1>
    </dataValidation>
    <dataValidation type="list" allowBlank="1" showInputMessage="1" showErrorMessage="1" sqref="G14" xr:uid="{5A4252FD-37B5-4C01-BBC1-F46A13108D31}">
      <formula1>$N$14:$O$14</formula1>
    </dataValidation>
    <dataValidation type="list" allowBlank="1" showInputMessage="1" showErrorMessage="1" sqref="G27" xr:uid="{DA783201-37F3-4F0A-8EC1-9EDAA6A7A77D}">
      <formula1>$N$27:$Q$27</formula1>
    </dataValidation>
    <dataValidation type="list" allowBlank="1" showInputMessage="1" showErrorMessage="1" sqref="G36" xr:uid="{F5311761-E8CA-4C17-9E2F-BF1AE4143DAF}">
      <formula1>$N$36:$O$36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DB20E-E110-48CF-AAD5-7B9779A3EAB3}">
  <sheetPr codeName="Sheet3">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298" t="s">
        <v>121</v>
      </c>
      <c r="H1" s="298"/>
      <c r="I1" s="298"/>
      <c r="J1" s="298"/>
      <c r="K1" s="298"/>
      <c r="L1" s="298"/>
    </row>
    <row r="2" spans="1:24">
      <c r="A2" s="3"/>
      <c r="B2" s="3"/>
      <c r="C2" s="3"/>
      <c r="D2" s="3"/>
      <c r="E2" s="3"/>
      <c r="F2" s="3"/>
      <c r="G2" s="354" t="s">
        <v>0</v>
      </c>
      <c r="H2" s="354"/>
      <c r="I2" s="354"/>
      <c r="J2" s="354"/>
      <c r="K2" s="354"/>
      <c r="L2" s="354"/>
    </row>
    <row r="3" spans="1:24" ht="20.100000000000001" customHeight="1">
      <c r="A3" s="268" t="s">
        <v>1</v>
      </c>
      <c r="B3" s="268"/>
      <c r="C3" s="268"/>
      <c r="D3" s="268"/>
      <c r="E3" s="268"/>
      <c r="F3" s="268"/>
      <c r="G3" s="268"/>
      <c r="H3" s="268"/>
      <c r="I3" s="268"/>
      <c r="J3" s="268"/>
      <c r="K3" s="268"/>
      <c r="L3" s="268"/>
      <c r="M3" s="268"/>
      <c r="N3" s="268"/>
      <c r="O3" s="268"/>
      <c r="P3" s="268"/>
      <c r="Q3" s="268"/>
      <c r="R3" s="268"/>
      <c r="S3" s="268"/>
      <c r="T3" s="268"/>
      <c r="U3" s="268"/>
      <c r="V3" s="268"/>
      <c r="W3" s="268"/>
      <c r="X3" s="268"/>
    </row>
    <row r="4" spans="1:24" ht="8.1" customHeight="1" thickBot="1">
      <c r="A4" s="7"/>
      <c r="B4" s="7"/>
      <c r="C4" s="7"/>
      <c r="D4" s="7"/>
      <c r="E4" s="7"/>
      <c r="F4" s="7"/>
      <c r="G4" s="7"/>
      <c r="H4" s="7"/>
      <c r="I4" s="7"/>
      <c r="J4" s="7"/>
      <c r="K4" s="7"/>
      <c r="L4" s="7"/>
    </row>
    <row r="5" spans="1:24" ht="24" customHeight="1" thickBot="1">
      <c r="A5" s="324" t="s">
        <v>2</v>
      </c>
      <c r="B5" s="325"/>
      <c r="C5" s="325"/>
      <c r="D5" s="8">
        <v>3</v>
      </c>
      <c r="E5" s="16" t="s">
        <v>3</v>
      </c>
      <c r="F5" s="375"/>
      <c r="G5" s="376"/>
      <c r="H5" s="376"/>
      <c r="I5" s="376"/>
      <c r="J5" s="376"/>
      <c r="K5" s="376"/>
      <c r="L5" s="377"/>
      <c r="M5" s="9"/>
    </row>
    <row r="6" spans="1:24" ht="8.1" customHeight="1" thickBot="1">
      <c r="A6" s="7"/>
      <c r="B6" s="7"/>
      <c r="C6" s="7"/>
      <c r="D6" s="7"/>
      <c r="E6" s="7"/>
      <c r="F6" s="7"/>
      <c r="G6" s="58"/>
      <c r="H6" s="58"/>
      <c r="I6" s="7"/>
      <c r="J6" s="7"/>
      <c r="K6" s="7"/>
      <c r="L6" s="7"/>
    </row>
    <row r="7" spans="1:24" ht="24" customHeight="1">
      <c r="A7" s="324" t="s">
        <v>4</v>
      </c>
      <c r="B7" s="325"/>
      <c r="C7" s="325"/>
      <c r="D7" s="309"/>
      <c r="E7" s="273" t="s">
        <v>5</v>
      </c>
      <c r="F7" s="274"/>
      <c r="G7" s="289"/>
      <c r="H7" s="290"/>
      <c r="I7" s="290"/>
      <c r="J7" s="290"/>
      <c r="K7" s="290"/>
      <c r="L7" s="291"/>
      <c r="N7" s="2" t="s">
        <v>6</v>
      </c>
      <c r="O7" s="2" t="s">
        <v>7</v>
      </c>
      <c r="P7" s="2" t="s">
        <v>8</v>
      </c>
      <c r="Q7" s="2" t="s">
        <v>9</v>
      </c>
    </row>
    <row r="8" spans="1:24" ht="24" customHeight="1">
      <c r="A8" s="292" t="s">
        <v>10</v>
      </c>
      <c r="B8" s="293"/>
      <c r="C8" s="294"/>
      <c r="D8" s="161" t="s">
        <v>11</v>
      </c>
      <c r="E8" s="282" t="s">
        <v>230</v>
      </c>
      <c r="F8" s="274"/>
      <c r="G8" s="283"/>
      <c r="H8" s="284"/>
      <c r="I8" s="284"/>
      <c r="J8" s="284"/>
      <c r="K8" s="284"/>
      <c r="L8" s="285"/>
      <c r="U8" s="5"/>
      <c r="V8" s="5"/>
      <c r="W8" s="5"/>
      <c r="X8" s="5"/>
    </row>
    <row r="9" spans="1:24" ht="24" customHeight="1">
      <c r="A9" s="295"/>
      <c r="B9" s="296"/>
      <c r="C9" s="297"/>
      <c r="D9" s="161" t="s">
        <v>175</v>
      </c>
      <c r="E9" s="282" t="s">
        <v>176</v>
      </c>
      <c r="F9" s="280"/>
      <c r="G9" s="286"/>
      <c r="H9" s="287"/>
      <c r="I9" s="287"/>
      <c r="J9" s="287"/>
      <c r="K9" s="287"/>
      <c r="L9" s="288"/>
      <c r="N9" s="2" t="s">
        <v>171</v>
      </c>
      <c r="O9" s="2" t="s">
        <v>172</v>
      </c>
      <c r="P9" s="2" t="s">
        <v>173</v>
      </c>
      <c r="Q9" s="2" t="s">
        <v>174</v>
      </c>
      <c r="R9" s="2" t="s">
        <v>21</v>
      </c>
      <c r="U9" s="5"/>
      <c r="V9" s="5"/>
      <c r="W9" s="5"/>
      <c r="X9" s="5"/>
    </row>
    <row r="10" spans="1:24" ht="24" customHeight="1">
      <c r="A10" s="295"/>
      <c r="B10" s="296"/>
      <c r="C10" s="297"/>
      <c r="D10" s="161" t="s">
        <v>12</v>
      </c>
      <c r="E10" s="282" t="s">
        <v>13</v>
      </c>
      <c r="F10" s="280"/>
      <c r="G10" s="286"/>
      <c r="H10" s="287"/>
      <c r="I10" s="287"/>
      <c r="J10" s="287"/>
      <c r="K10" s="287"/>
      <c r="L10" s="288"/>
      <c r="U10" s="5"/>
      <c r="V10" s="5"/>
      <c r="W10" s="5"/>
      <c r="X10" s="5"/>
    </row>
    <row r="11" spans="1:24" ht="24" customHeight="1">
      <c r="A11" s="295"/>
      <c r="B11" s="296"/>
      <c r="C11" s="297"/>
      <c r="D11" s="161" t="s">
        <v>14</v>
      </c>
      <c r="E11" s="273" t="s">
        <v>15</v>
      </c>
      <c r="F11" s="274"/>
      <c r="G11" s="367"/>
      <c r="H11" s="368"/>
      <c r="I11" s="358" t="s">
        <v>16</v>
      </c>
      <c r="J11" s="359"/>
      <c r="K11" s="359"/>
      <c r="L11" s="360"/>
      <c r="U11" s="5"/>
      <c r="V11" s="5"/>
      <c r="W11" s="5"/>
      <c r="X11" s="5"/>
    </row>
    <row r="12" spans="1:24" ht="20.100000000000001" customHeight="1">
      <c r="A12" s="295"/>
      <c r="B12" s="296"/>
      <c r="C12" s="297"/>
      <c r="D12" s="326" t="s">
        <v>17</v>
      </c>
      <c r="E12" s="269" t="s">
        <v>18</v>
      </c>
      <c r="F12" s="270"/>
      <c r="G12" s="361"/>
      <c r="H12" s="362"/>
      <c r="I12" s="362"/>
      <c r="J12" s="362"/>
      <c r="K12" s="362"/>
      <c r="L12" s="363"/>
      <c r="N12" s="2" t="s">
        <v>19</v>
      </c>
      <c r="O12" s="2" t="s">
        <v>20</v>
      </c>
      <c r="P12" s="2" t="s">
        <v>21</v>
      </c>
    </row>
    <row r="13" spans="1:24" ht="20.100000000000001" customHeight="1">
      <c r="A13" s="295"/>
      <c r="B13" s="296"/>
      <c r="C13" s="297"/>
      <c r="D13" s="317"/>
      <c r="E13" s="271" t="str">
        <f>"（"&amp;IF($G12=$N12,"土地の所有者",IF($G12=$O12,"土地の所有者",IF($G12="","土地の所有者、その他の内容","その他の内容")))&amp;"）"</f>
        <v>（土地の所有者、その他の内容）</v>
      </c>
      <c r="F13" s="272"/>
      <c r="G13" s="303"/>
      <c r="H13" s="304"/>
      <c r="I13" s="304"/>
      <c r="J13" s="304"/>
      <c r="K13" s="304"/>
      <c r="L13" s="305"/>
    </row>
    <row r="14" spans="1:24" ht="20.100000000000001" customHeight="1">
      <c r="A14" s="295"/>
      <c r="B14" s="296"/>
      <c r="C14" s="297"/>
      <c r="D14" s="317" t="s">
        <v>22</v>
      </c>
      <c r="E14" s="269" t="str">
        <f>IF($G12=$N12,"[取得済み,取得予定]",IF($G12=$O12,"[借地契約済み,借地契約予定]","[取得済み,取得予定,借地契約済み,借地契約予定]"))&amp;"　から選択"</f>
        <v>[取得済み,取得予定,借地契約済み,借地契約予定]　から選択</v>
      </c>
      <c r="F14" s="270"/>
      <c r="G14" s="314"/>
      <c r="H14" s="315"/>
      <c r="I14" s="315"/>
      <c r="J14" s="315"/>
      <c r="K14" s="315"/>
      <c r="L14" s="316"/>
      <c r="N14" s="2" t="str">
        <f>IF($G12=$N12,"取得済み",IF($G12=$O12,"借地契約済み",""))</f>
        <v/>
      </c>
      <c r="O14" s="2" t="str">
        <f>IF($G12=$N12,"取得予定",IF($G12=$O12,"借地契約予定",""))</f>
        <v/>
      </c>
    </row>
    <row r="15" spans="1:24" ht="20.100000000000001" customHeight="1">
      <c r="A15" s="295"/>
      <c r="B15" s="296"/>
      <c r="C15" s="297"/>
      <c r="D15" s="317"/>
      <c r="E15" s="271"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72"/>
      <c r="G15" s="369"/>
      <c r="H15" s="340"/>
      <c r="I15" s="17" t="s">
        <v>23</v>
      </c>
      <c r="J15" s="339"/>
      <c r="K15" s="340"/>
      <c r="L15" s="18" t="s">
        <v>24</v>
      </c>
    </row>
    <row r="16" spans="1:24" ht="36" customHeight="1">
      <c r="A16" s="295"/>
      <c r="B16" s="296"/>
      <c r="C16" s="297"/>
      <c r="D16" s="107" t="s">
        <v>195</v>
      </c>
      <c r="E16" s="280" t="s">
        <v>180</v>
      </c>
      <c r="F16" s="281"/>
      <c r="G16" s="277"/>
      <c r="H16" s="278"/>
      <c r="I16" s="278"/>
      <c r="J16" s="278"/>
      <c r="K16" s="278"/>
      <c r="L16" s="279"/>
      <c r="N16" s="2" t="s">
        <v>25</v>
      </c>
      <c r="O16" s="2" t="s">
        <v>177</v>
      </c>
      <c r="P16" s="2" t="s">
        <v>178</v>
      </c>
      <c r="Q16" s="2" t="s">
        <v>179</v>
      </c>
    </row>
    <row r="17" spans="1:29" ht="36" customHeight="1">
      <c r="A17" s="295"/>
      <c r="B17" s="296"/>
      <c r="C17" s="297"/>
      <c r="D17" s="107" t="s">
        <v>196</v>
      </c>
      <c r="E17" s="280" t="s">
        <v>180</v>
      </c>
      <c r="F17" s="281"/>
      <c r="G17" s="277"/>
      <c r="H17" s="278"/>
      <c r="I17" s="278"/>
      <c r="J17" s="278"/>
      <c r="K17" s="278"/>
      <c r="L17" s="279"/>
      <c r="N17" s="2" t="s">
        <v>25</v>
      </c>
      <c r="O17" s="2" t="s">
        <v>177</v>
      </c>
      <c r="P17" s="2" t="s">
        <v>178</v>
      </c>
      <c r="Q17" s="2" t="s">
        <v>179</v>
      </c>
    </row>
    <row r="18" spans="1:29" ht="36" customHeight="1">
      <c r="A18" s="295"/>
      <c r="B18" s="296"/>
      <c r="C18" s="297"/>
      <c r="D18" s="107" t="s">
        <v>197</v>
      </c>
      <c r="E18" s="280" t="s">
        <v>180</v>
      </c>
      <c r="F18" s="281"/>
      <c r="G18" s="277"/>
      <c r="H18" s="278"/>
      <c r="I18" s="278"/>
      <c r="J18" s="278"/>
      <c r="K18" s="278"/>
      <c r="L18" s="279"/>
      <c r="N18" s="2" t="s">
        <v>25</v>
      </c>
      <c r="O18" s="2" t="s">
        <v>177</v>
      </c>
      <c r="P18" s="2" t="s">
        <v>178</v>
      </c>
      <c r="Q18" s="2" t="s">
        <v>179</v>
      </c>
    </row>
    <row r="19" spans="1:29" ht="36" customHeight="1">
      <c r="A19" s="295"/>
      <c r="B19" s="296"/>
      <c r="C19" s="297"/>
      <c r="D19" s="107" t="s">
        <v>199</v>
      </c>
      <c r="E19" s="280" t="s">
        <v>180</v>
      </c>
      <c r="F19" s="281"/>
      <c r="G19" s="277"/>
      <c r="H19" s="278"/>
      <c r="I19" s="278"/>
      <c r="J19" s="278"/>
      <c r="K19" s="278"/>
      <c r="L19" s="279"/>
      <c r="N19" s="2" t="s">
        <v>25</v>
      </c>
      <c r="O19" s="2" t="s">
        <v>177</v>
      </c>
      <c r="P19" s="2" t="s">
        <v>178</v>
      </c>
      <c r="Q19" s="2" t="s">
        <v>179</v>
      </c>
    </row>
    <row r="20" spans="1:29" ht="36" customHeight="1">
      <c r="A20" s="295"/>
      <c r="B20" s="296"/>
      <c r="C20" s="297"/>
      <c r="D20" s="107" t="s">
        <v>198</v>
      </c>
      <c r="E20" s="280" t="s">
        <v>180</v>
      </c>
      <c r="F20" s="281"/>
      <c r="G20" s="277"/>
      <c r="H20" s="278"/>
      <c r="I20" s="278"/>
      <c r="J20" s="278"/>
      <c r="K20" s="278"/>
      <c r="L20" s="279"/>
      <c r="N20" s="2" t="s">
        <v>25</v>
      </c>
      <c r="O20" s="2" t="s">
        <v>177</v>
      </c>
      <c r="P20" s="2" t="s">
        <v>178</v>
      </c>
      <c r="Q20" s="2" t="s">
        <v>179</v>
      </c>
    </row>
    <row r="21" spans="1:29" ht="36" customHeight="1">
      <c r="A21" s="295"/>
      <c r="B21" s="296"/>
      <c r="C21" s="297"/>
      <c r="D21" s="107" t="s">
        <v>200</v>
      </c>
      <c r="E21" s="280" t="s">
        <v>180</v>
      </c>
      <c r="F21" s="281"/>
      <c r="G21" s="277"/>
      <c r="H21" s="278"/>
      <c r="I21" s="278"/>
      <c r="J21" s="278"/>
      <c r="K21" s="278"/>
      <c r="L21" s="279"/>
      <c r="N21" s="2" t="s">
        <v>25</v>
      </c>
      <c r="O21" s="2" t="s">
        <v>177</v>
      </c>
      <c r="P21" s="2" t="s">
        <v>178</v>
      </c>
      <c r="Q21" s="2" t="s">
        <v>179</v>
      </c>
    </row>
    <row r="22" spans="1:29" ht="72" customHeight="1">
      <c r="A22" s="295"/>
      <c r="B22" s="296"/>
      <c r="C22" s="297"/>
      <c r="D22" s="107" t="s">
        <v>201</v>
      </c>
      <c r="E22" s="280" t="s">
        <v>180</v>
      </c>
      <c r="F22" s="281"/>
      <c r="G22" s="277"/>
      <c r="H22" s="278"/>
      <c r="I22" s="278"/>
      <c r="J22" s="278"/>
      <c r="K22" s="278"/>
      <c r="L22" s="279"/>
      <c r="N22" s="2" t="s">
        <v>25</v>
      </c>
      <c r="O22" s="2" t="s">
        <v>177</v>
      </c>
      <c r="P22" s="2" t="s">
        <v>178</v>
      </c>
      <c r="Q22" s="2" t="s">
        <v>179</v>
      </c>
    </row>
    <row r="23" spans="1:29" ht="20.100000000000001" customHeight="1">
      <c r="A23" s="292" t="s">
        <v>26</v>
      </c>
      <c r="B23" s="293"/>
      <c r="C23" s="294"/>
      <c r="D23" s="161" t="s">
        <v>27</v>
      </c>
      <c r="E23" s="273" t="s">
        <v>28</v>
      </c>
      <c r="F23" s="274"/>
      <c r="G23" s="59" t="s">
        <v>29</v>
      </c>
      <c r="H23" s="45"/>
      <c r="I23" s="52" t="s">
        <v>30</v>
      </c>
      <c r="J23" s="53" t="s">
        <v>31</v>
      </c>
      <c r="K23" s="54"/>
      <c r="L23" s="55" t="s">
        <v>30</v>
      </c>
    </row>
    <row r="24" spans="1:29" ht="20.100000000000001" customHeight="1">
      <c r="A24" s="295"/>
      <c r="B24" s="296"/>
      <c r="C24" s="297"/>
      <c r="D24" s="161" t="s">
        <v>32</v>
      </c>
      <c r="E24" s="273" t="s">
        <v>33</v>
      </c>
      <c r="F24" s="274"/>
      <c r="G24" s="367"/>
      <c r="H24" s="368"/>
      <c r="I24" s="364" t="s">
        <v>16</v>
      </c>
      <c r="J24" s="365"/>
      <c r="K24" s="365"/>
      <c r="L24" s="366"/>
      <c r="U24" s="5"/>
      <c r="V24" s="5"/>
      <c r="W24" s="5"/>
      <c r="X24" s="5"/>
    </row>
    <row r="25" spans="1:29" ht="20.100000000000001" customHeight="1">
      <c r="A25" s="295"/>
      <c r="B25" s="296"/>
      <c r="C25" s="297"/>
      <c r="D25" s="161" t="str">
        <f>"着工"&amp;IF($G$7&lt;&gt;$N$7,"","（予定）")&amp;"年月"&amp;IF(OR($G$7=$O$7,$G$7=$P$7),"（当初）","")</f>
        <v>着工年月</v>
      </c>
      <c r="E25" s="341" t="s">
        <v>34</v>
      </c>
      <c r="F25" s="274"/>
      <c r="G25" s="306"/>
      <c r="H25" s="307"/>
      <c r="I25" s="50" t="s">
        <v>23</v>
      </c>
      <c r="J25" s="275"/>
      <c r="K25" s="276"/>
      <c r="L25" s="20" t="s">
        <v>24</v>
      </c>
      <c r="U25" s="5"/>
      <c r="V25" s="5"/>
      <c r="W25" s="5"/>
      <c r="X25" s="5"/>
    </row>
    <row r="26" spans="1:29" ht="20.100000000000001" customHeight="1">
      <c r="A26" s="295"/>
      <c r="B26" s="296"/>
      <c r="C26" s="297"/>
      <c r="D26" s="161" t="str">
        <f>"竣工"&amp;IF($G$7&lt;&gt;$N$7,"","（予定）")&amp;"年月"&amp;IF(OR($G$7=$O$7,$G$7=$P$7),"（当初）","")</f>
        <v>竣工年月</v>
      </c>
      <c r="E26" s="271" t="s">
        <v>34</v>
      </c>
      <c r="F26" s="272"/>
      <c r="G26" s="342"/>
      <c r="H26" s="343"/>
      <c r="I26" s="19" t="s">
        <v>23</v>
      </c>
      <c r="J26" s="350"/>
      <c r="K26" s="351"/>
      <c r="L26" s="51" t="s">
        <v>24</v>
      </c>
      <c r="U26" s="5"/>
      <c r="V26" s="5"/>
      <c r="W26" s="5"/>
      <c r="X26" s="5"/>
    </row>
    <row r="27" spans="1:29" ht="20.100000000000001" customHeight="1">
      <c r="A27" s="295"/>
      <c r="B27" s="296"/>
      <c r="C27" s="297"/>
      <c r="D27" s="317" t="s">
        <v>35</v>
      </c>
      <c r="E27" s="269" t="s">
        <v>36</v>
      </c>
      <c r="F27" s="270"/>
      <c r="G27" s="361"/>
      <c r="H27" s="362"/>
      <c r="I27" s="362"/>
      <c r="J27" s="362"/>
      <c r="K27" s="362"/>
      <c r="L27" s="363"/>
      <c r="N27" s="2" t="s">
        <v>37</v>
      </c>
      <c r="O27" s="2" t="s">
        <v>38</v>
      </c>
      <c r="P27" s="2" t="s">
        <v>39</v>
      </c>
      <c r="Q27" s="2" t="s">
        <v>40</v>
      </c>
    </row>
    <row r="28" spans="1:29" ht="20.100000000000001" customHeight="1">
      <c r="A28" s="295"/>
      <c r="B28" s="296"/>
      <c r="C28" s="297"/>
      <c r="D28" s="317"/>
      <c r="E28" s="271" t="s">
        <v>41</v>
      </c>
      <c r="F28" s="272"/>
      <c r="G28" s="283"/>
      <c r="H28" s="284"/>
      <c r="I28" s="284"/>
      <c r="J28" s="284"/>
      <c r="K28" s="284"/>
      <c r="L28" s="285"/>
    </row>
    <row r="29" spans="1:29" ht="32.1" customHeight="1">
      <c r="A29" s="295"/>
      <c r="B29" s="296"/>
      <c r="C29" s="297"/>
      <c r="D29" s="10" t="s">
        <v>42</v>
      </c>
      <c r="E29" s="282" t="s">
        <v>203</v>
      </c>
      <c r="F29" s="280"/>
      <c r="G29" s="347"/>
      <c r="H29" s="348"/>
      <c r="I29" s="348"/>
      <c r="J29" s="348"/>
      <c r="K29" s="348"/>
      <c r="L29" s="349"/>
      <c r="N29" s="2" t="s">
        <v>43</v>
      </c>
      <c r="O29" s="2" t="s">
        <v>44</v>
      </c>
      <c r="P29" s="2" t="s">
        <v>204</v>
      </c>
      <c r="U29" s="1"/>
      <c r="V29" s="1"/>
      <c r="W29" s="1"/>
      <c r="X29" s="1"/>
      <c r="Y29" s="1"/>
      <c r="Z29" s="1"/>
      <c r="AA29" s="1"/>
      <c r="AB29" s="1"/>
      <c r="AC29" s="1"/>
    </row>
    <row r="30" spans="1:29" ht="20.100000000000001" customHeight="1">
      <c r="A30" s="295"/>
      <c r="B30" s="296"/>
      <c r="C30" s="297"/>
      <c r="D30" s="329" t="s">
        <v>45</v>
      </c>
      <c r="E30" s="327" t="s">
        <v>46</v>
      </c>
      <c r="F30" s="328"/>
      <c r="G30" s="344"/>
      <c r="H30" s="345"/>
      <c r="I30" s="345"/>
      <c r="J30" s="345"/>
      <c r="K30" s="345"/>
      <c r="L30" s="346"/>
      <c r="N30" s="2" t="s">
        <v>47</v>
      </c>
      <c r="O30" s="2" t="s">
        <v>48</v>
      </c>
      <c r="U30" s="1"/>
      <c r="V30" s="1"/>
      <c r="W30" s="1"/>
      <c r="X30" s="1"/>
      <c r="Y30" s="1"/>
      <c r="Z30" s="1"/>
      <c r="AA30" s="1"/>
      <c r="AB30" s="1"/>
      <c r="AC30" s="1"/>
    </row>
    <row r="31" spans="1:29" ht="20.100000000000001" customHeight="1">
      <c r="A31" s="295"/>
      <c r="B31" s="296"/>
      <c r="C31" s="297"/>
      <c r="D31" s="330"/>
      <c r="E31" s="331" t="s">
        <v>49</v>
      </c>
      <c r="F31" s="332"/>
      <c r="G31" s="303"/>
      <c r="H31" s="304"/>
      <c r="I31" s="304"/>
      <c r="J31" s="304"/>
      <c r="K31" s="304"/>
      <c r="L31" s="305"/>
      <c r="U31" s="1"/>
      <c r="V31" s="1"/>
      <c r="W31" s="1"/>
      <c r="X31" s="1"/>
      <c r="Y31" s="1"/>
      <c r="Z31" s="1"/>
      <c r="AA31" s="1"/>
      <c r="AB31" s="1"/>
      <c r="AC31" s="1"/>
    </row>
    <row r="32" spans="1:29" ht="20.100000000000001" customHeight="1">
      <c r="A32" s="295"/>
      <c r="B32" s="296"/>
      <c r="C32" s="297"/>
      <c r="D32" s="326" t="s">
        <v>17</v>
      </c>
      <c r="E32" s="269" t="s">
        <v>50</v>
      </c>
      <c r="F32" s="270"/>
      <c r="G32" s="314"/>
      <c r="H32" s="315"/>
      <c r="I32" s="315"/>
      <c r="J32" s="315"/>
      <c r="K32" s="315"/>
      <c r="L32" s="316"/>
      <c r="N32" s="2" t="s">
        <v>51</v>
      </c>
      <c r="O32" s="2" t="s">
        <v>52</v>
      </c>
      <c r="P32" s="60" t="s">
        <v>40</v>
      </c>
      <c r="U32" s="1"/>
      <c r="V32" s="1"/>
      <c r="W32" s="1"/>
      <c r="X32" s="1"/>
      <c r="Y32" s="1"/>
      <c r="Z32" s="1"/>
      <c r="AA32" s="1"/>
      <c r="AB32" s="1"/>
      <c r="AC32" s="1"/>
    </row>
    <row r="33" spans="1:24" ht="20.100000000000001" customHeight="1">
      <c r="A33" s="295"/>
      <c r="B33" s="296"/>
      <c r="C33" s="297"/>
      <c r="D33" s="317"/>
      <c r="E33" s="271" t="str">
        <f>"（"&amp;IF($G32=$N32,"建物の所有者",IF($G32=$O32,"建物の所有者",IF($G32="","建物の所有者、その他の内容","その他の内容")))&amp;"）"</f>
        <v>（建物の所有者、その他の内容）</v>
      </c>
      <c r="F33" s="272"/>
      <c r="G33" s="303"/>
      <c r="H33" s="304"/>
      <c r="I33" s="304"/>
      <c r="J33" s="304"/>
      <c r="K33" s="304"/>
      <c r="L33" s="305"/>
    </row>
    <row r="34" spans="1:24" ht="20.100000000000001" customHeight="1">
      <c r="A34" s="295"/>
      <c r="B34" s="296"/>
      <c r="C34" s="297"/>
      <c r="D34" s="317" t="s">
        <v>22</v>
      </c>
      <c r="E34" s="269" t="str">
        <f>IF($G32=$N32,"[取得済み,取得予定]",IF($G32=$O32,"[賃貸借契約済み,賃貸借契約予定]","[取得済み,取得予定,賃貸借契約済み,賃貸借契約予定]"))&amp;"　から選択"</f>
        <v>[取得済み,取得予定,賃貸借契約済み,賃貸借契約予定]　から選択</v>
      </c>
      <c r="F34" s="270"/>
      <c r="G34" s="314"/>
      <c r="H34" s="315"/>
      <c r="I34" s="315"/>
      <c r="J34" s="315"/>
      <c r="K34" s="315"/>
      <c r="L34" s="316"/>
      <c r="N34" s="2" t="str">
        <f>IF($G32=$N32,"取得済み",IF($G32=$O32,"賃貸借契約済み",""))</f>
        <v/>
      </c>
      <c r="O34" s="2" t="str">
        <f>IF($G32=$N32,"取得予定",IF($G32=$O32,"賃貸借契約予定",""))</f>
        <v/>
      </c>
    </row>
    <row r="35" spans="1:24" ht="20.100000000000001" customHeight="1">
      <c r="A35" s="295"/>
      <c r="B35" s="296"/>
      <c r="C35" s="297"/>
      <c r="D35" s="317"/>
      <c r="E35" s="271"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72"/>
      <c r="G35" s="370"/>
      <c r="H35" s="371"/>
      <c r="I35" s="56" t="s">
        <v>23</v>
      </c>
      <c r="J35" s="337"/>
      <c r="K35" s="338"/>
      <c r="L35" s="57" t="s">
        <v>24</v>
      </c>
    </row>
    <row r="36" spans="1:24" ht="20.100000000000001" customHeight="1">
      <c r="A36" s="11"/>
      <c r="B36" s="333" t="s">
        <v>53</v>
      </c>
      <c r="C36" s="294"/>
      <c r="D36" s="161" t="s">
        <v>54</v>
      </c>
      <c r="E36" s="273" t="s">
        <v>55</v>
      </c>
      <c r="F36" s="274"/>
      <c r="G36" s="334"/>
      <c r="H36" s="335"/>
      <c r="I36" s="335"/>
      <c r="J36" s="335"/>
      <c r="K36" s="335"/>
      <c r="L36" s="336"/>
      <c r="N36" s="2" t="s">
        <v>56</v>
      </c>
      <c r="O36" s="2" t="s">
        <v>57</v>
      </c>
      <c r="U36" s="5"/>
      <c r="V36" s="5"/>
      <c r="W36" s="5"/>
      <c r="X36" s="5"/>
    </row>
    <row r="37" spans="1:24" ht="20.100000000000001" customHeight="1">
      <c r="A37" s="11"/>
      <c r="B37" s="295"/>
      <c r="C37" s="297"/>
      <c r="D37" s="161" t="s">
        <v>58</v>
      </c>
      <c r="E37" s="273" t="s">
        <v>59</v>
      </c>
      <c r="F37" s="274"/>
      <c r="G37" s="334"/>
      <c r="H37" s="335"/>
      <c r="I37" s="335"/>
      <c r="J37" s="335"/>
      <c r="K37" s="335"/>
      <c r="L37" s="336"/>
      <c r="N37" s="15" t="s">
        <v>60</v>
      </c>
      <c r="O37" s="15" t="s">
        <v>61</v>
      </c>
      <c r="P37" s="2" t="s">
        <v>62</v>
      </c>
      <c r="U37" s="5"/>
      <c r="V37" s="5"/>
      <c r="W37" s="5"/>
      <c r="X37" s="5"/>
    </row>
    <row r="38" spans="1:24" ht="28.15" customHeight="1">
      <c r="A38" s="11"/>
      <c r="B38" s="11"/>
      <c r="C38" s="321" t="s">
        <v>63</v>
      </c>
      <c r="D38" s="161" t="s">
        <v>64</v>
      </c>
      <c r="E38" s="273" t="s">
        <v>65</v>
      </c>
      <c r="F38" s="274"/>
      <c r="G38" s="342"/>
      <c r="H38" s="343"/>
      <c r="I38" s="372" t="s">
        <v>66</v>
      </c>
      <c r="J38" s="373"/>
      <c r="K38" s="373"/>
      <c r="L38" s="374"/>
    </row>
    <row r="39" spans="1:24" ht="20.100000000000001" customHeight="1">
      <c r="A39" s="11"/>
      <c r="B39" s="11"/>
      <c r="C39" s="322"/>
      <c r="D39" s="309" t="s">
        <v>67</v>
      </c>
      <c r="E39" s="269" t="s">
        <v>68</v>
      </c>
      <c r="F39" s="270"/>
      <c r="G39" s="314"/>
      <c r="H39" s="315"/>
      <c r="I39" s="315"/>
      <c r="J39" s="315"/>
      <c r="K39" s="315"/>
      <c r="L39" s="316"/>
      <c r="N39" s="2" t="s">
        <v>69</v>
      </c>
      <c r="O39" s="2" t="s">
        <v>70</v>
      </c>
      <c r="P39" s="2" t="s">
        <v>21</v>
      </c>
    </row>
    <row r="40" spans="1:24" ht="20.100000000000001" customHeight="1">
      <c r="A40" s="11"/>
      <c r="B40" s="11"/>
      <c r="C40" s="322"/>
      <c r="D40" s="309"/>
      <c r="E40" s="271" t="s">
        <v>41</v>
      </c>
      <c r="F40" s="272"/>
      <c r="G40" s="303"/>
      <c r="H40" s="304"/>
      <c r="I40" s="304"/>
      <c r="J40" s="304"/>
      <c r="K40" s="304"/>
      <c r="L40" s="305"/>
    </row>
    <row r="41" spans="1:24" ht="20.100000000000001" customHeight="1">
      <c r="A41" s="11"/>
      <c r="B41" s="11"/>
      <c r="C41" s="322"/>
      <c r="D41" s="309" t="s">
        <v>71</v>
      </c>
      <c r="E41" s="269" t="s">
        <v>72</v>
      </c>
      <c r="F41" s="270"/>
      <c r="G41" s="314"/>
      <c r="H41" s="315"/>
      <c r="I41" s="315"/>
      <c r="J41" s="315"/>
      <c r="K41" s="315"/>
      <c r="L41" s="316"/>
      <c r="N41" s="2" t="s">
        <v>73</v>
      </c>
      <c r="O41" s="2" t="s">
        <v>74</v>
      </c>
      <c r="P41" s="2" t="s">
        <v>21</v>
      </c>
    </row>
    <row r="42" spans="1:24" ht="20.100000000000001" customHeight="1">
      <c r="A42" s="11"/>
      <c r="B42" s="11"/>
      <c r="C42" s="322"/>
      <c r="D42" s="309"/>
      <c r="E42" s="271" t="s">
        <v>41</v>
      </c>
      <c r="F42" s="272"/>
      <c r="G42" s="303"/>
      <c r="H42" s="304"/>
      <c r="I42" s="304"/>
      <c r="J42" s="304"/>
      <c r="K42" s="304"/>
      <c r="L42" s="305"/>
    </row>
    <row r="43" spans="1:24" ht="20.100000000000001" customHeight="1">
      <c r="A43" s="11"/>
      <c r="B43" s="11"/>
      <c r="C43" s="322"/>
      <c r="D43" s="321" t="s">
        <v>75</v>
      </c>
      <c r="E43" s="106" t="s">
        <v>76</v>
      </c>
      <c r="F43" s="106" t="s">
        <v>77</v>
      </c>
      <c r="G43" s="352"/>
      <c r="H43" s="353"/>
      <c r="I43" s="353"/>
      <c r="J43" s="353"/>
      <c r="K43" s="353"/>
      <c r="L43" s="110" t="s">
        <v>16</v>
      </c>
    </row>
    <row r="44" spans="1:24" ht="20.100000000000001" customHeight="1">
      <c r="A44" s="11"/>
      <c r="B44" s="11"/>
      <c r="C44" s="322"/>
      <c r="D44" s="323"/>
      <c r="E44" s="106" t="s">
        <v>78</v>
      </c>
      <c r="F44" s="106" t="s">
        <v>79</v>
      </c>
      <c r="G44" s="352"/>
      <c r="H44" s="353"/>
      <c r="I44" s="353"/>
      <c r="J44" s="353"/>
      <c r="K44" s="353"/>
      <c r="L44" s="110" t="s">
        <v>16</v>
      </c>
    </row>
    <row r="45" spans="1:24" ht="42" customHeight="1">
      <c r="A45" s="11"/>
      <c r="B45" s="11"/>
      <c r="C45" s="323"/>
      <c r="D45" s="107" t="s">
        <v>202</v>
      </c>
      <c r="E45" s="274" t="s">
        <v>80</v>
      </c>
      <c r="F45" s="281"/>
      <c r="G45" s="318"/>
      <c r="H45" s="319"/>
      <c r="I45" s="319"/>
      <c r="J45" s="319"/>
      <c r="K45" s="319"/>
      <c r="L45" s="320"/>
    </row>
    <row r="46" spans="1:24" ht="28.15" customHeight="1">
      <c r="A46" s="11"/>
      <c r="B46" s="12"/>
      <c r="C46" s="317" t="s">
        <v>81</v>
      </c>
      <c r="D46" s="161" t="s">
        <v>82</v>
      </c>
      <c r="E46" s="273" t="s">
        <v>83</v>
      </c>
      <c r="F46" s="274"/>
      <c r="G46" s="306"/>
      <c r="H46" s="307"/>
      <c r="I46" s="355" t="s">
        <v>84</v>
      </c>
      <c r="J46" s="356"/>
      <c r="K46" s="356"/>
      <c r="L46" s="357"/>
    </row>
    <row r="47" spans="1:24" ht="72" customHeight="1">
      <c r="A47" s="12"/>
      <c r="B47" s="14"/>
      <c r="C47" s="317"/>
      <c r="D47" s="161" t="s">
        <v>85</v>
      </c>
      <c r="E47" s="282" t="s">
        <v>86</v>
      </c>
      <c r="F47" s="280"/>
      <c r="G47" s="300"/>
      <c r="H47" s="301"/>
      <c r="I47" s="301"/>
      <c r="J47" s="301"/>
      <c r="K47" s="301"/>
      <c r="L47" s="302"/>
    </row>
    <row r="48" spans="1:24" ht="72" customHeight="1" thickBot="1">
      <c r="A48" s="13"/>
      <c r="B48" s="308" t="s">
        <v>87</v>
      </c>
      <c r="C48" s="309"/>
      <c r="D48" s="162" t="s">
        <v>58</v>
      </c>
      <c r="E48" s="280" t="s">
        <v>88</v>
      </c>
      <c r="F48" s="310"/>
      <c r="G48" s="311"/>
      <c r="H48" s="312"/>
      <c r="I48" s="312"/>
      <c r="J48" s="312"/>
      <c r="K48" s="312"/>
      <c r="L48" s="313"/>
    </row>
    <row r="49" spans="1:12" ht="20.100000000000001" customHeight="1">
      <c r="A49" s="3"/>
      <c r="B49" s="3"/>
      <c r="C49" s="299" t="s">
        <v>89</v>
      </c>
      <c r="D49" s="299"/>
      <c r="E49" s="299"/>
      <c r="F49" s="299"/>
      <c r="G49" s="299"/>
      <c r="H49" s="299"/>
      <c r="I49" s="299"/>
      <c r="J49" s="299"/>
      <c r="K49" s="299"/>
      <c r="L49" s="299"/>
    </row>
    <row r="50" spans="1:12" ht="20.100000000000001" customHeight="1">
      <c r="A50" s="3"/>
      <c r="B50" s="3"/>
      <c r="C50" s="299"/>
      <c r="D50" s="299"/>
      <c r="E50" s="299"/>
      <c r="F50" s="299"/>
      <c r="G50" s="299"/>
      <c r="H50" s="299"/>
      <c r="I50" s="299"/>
      <c r="J50" s="299"/>
      <c r="K50" s="299"/>
      <c r="L50" s="299"/>
    </row>
  </sheetData>
  <sheetProtection algorithmName="SHA-512" hashValue="LlyJKOSoEVImvDi4veCekEKFPsYtQ2Jozp2+eEiEdsRMXMxLaB9nNjRb0SCWPE1R+QhwUJ8YPJrp6kRPHeVW3w==" saltValue="DxMmlvKeGhNkqc1gwvKShQ==" spinCount="100000" sheet="1" objects="1" scenarios="1"/>
  <protectedRanges>
    <protectedRange sqref="F5 G7:L8 G11 G12:L14 G15:H15 J15:K15 H23 K23 G24:G26 J25:J26 G35 J35 G36:L37 G38 G47:L48 G39:L42 G43:K44 G45:G46 G10:L10 G16:L22 G27:L34" name="入力箇所"/>
    <protectedRange sqref="G9:L9" name="入力箇所_1"/>
  </protectedRanges>
  <mergeCells count="113">
    <mergeCell ref="B48:C48"/>
    <mergeCell ref="E48:F48"/>
    <mergeCell ref="G48:L48"/>
    <mergeCell ref="C49:L49"/>
    <mergeCell ref="C50:L50"/>
    <mergeCell ref="E45:F45"/>
    <mergeCell ref="G45:L45"/>
    <mergeCell ref="C46:C47"/>
    <mergeCell ref="E46:F46"/>
    <mergeCell ref="G46:H46"/>
    <mergeCell ref="I46:L46"/>
    <mergeCell ref="E47:F47"/>
    <mergeCell ref="G47:L47"/>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0:L20"/>
    <mergeCell ref="E21:F21"/>
    <mergeCell ref="G21:L21"/>
    <mergeCell ref="E16:F16"/>
    <mergeCell ref="G16:L16"/>
    <mergeCell ref="E17:F17"/>
    <mergeCell ref="G17:L17"/>
    <mergeCell ref="E18:F18"/>
    <mergeCell ref="G18:L18"/>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1:L1"/>
    <mergeCell ref="G2:L2"/>
    <mergeCell ref="A3:L3"/>
    <mergeCell ref="M3:X3"/>
    <mergeCell ref="A5:C5"/>
    <mergeCell ref="F5:L5"/>
    <mergeCell ref="A7:D7"/>
    <mergeCell ref="E7:F7"/>
    <mergeCell ref="G7:L7"/>
  </mergeCells>
  <phoneticPr fontId="1"/>
  <conditionalFormatting sqref="G14 G15:L15">
    <cfRule type="expression" dxfId="92" priority="6">
      <formula>AND($G$12=$P$12)</formula>
    </cfRule>
  </conditionalFormatting>
  <conditionalFormatting sqref="G34 G35:L35">
    <cfRule type="expression" dxfId="91" priority="9">
      <formula>$G$32=$P$32</formula>
    </cfRule>
  </conditionalFormatting>
  <conditionalFormatting sqref="G38:I38 G39 G40:L40 G41 G42:L42 G43:G45">
    <cfRule type="expression" dxfId="90" priority="11">
      <formula>$G$37=$O$37</formula>
    </cfRule>
  </conditionalFormatting>
  <conditionalFormatting sqref="G46:I46 G47:L47">
    <cfRule type="expression" dxfId="89" priority="12">
      <formula>$G$37=$N$37</formula>
    </cfRule>
  </conditionalFormatting>
  <conditionalFormatting sqref="G16:L22">
    <cfRule type="expression" dxfId="88" priority="1">
      <formula>OR($G$7=$O$7,$G$7=$P$7,$G$7=$Q$7)</formula>
    </cfRule>
  </conditionalFormatting>
  <conditionalFormatting sqref="G28:L28">
    <cfRule type="expression" dxfId="87" priority="7">
      <formula>OR($G$27=$N$27,$G$27=$O$27,$G$27=$P$27)</formula>
    </cfRule>
  </conditionalFormatting>
  <conditionalFormatting sqref="G29:L31">
    <cfRule type="expression" dxfId="86" priority="5">
      <formula>$G$7=$N$7</formula>
    </cfRule>
  </conditionalFormatting>
  <conditionalFormatting sqref="G31:L31">
    <cfRule type="expression" dxfId="85" priority="8">
      <formula>$G$30=$N$30</formula>
    </cfRule>
  </conditionalFormatting>
  <conditionalFormatting sqref="G40:L40">
    <cfRule type="expression" dxfId="84" priority="13">
      <formula>OR($G$39=$N$39,$G$39=$O$39)</formula>
    </cfRule>
  </conditionalFormatting>
  <conditionalFormatting sqref="G42:L42">
    <cfRule type="expression" dxfId="83" priority="14">
      <formula>OR($G$41=$N$41,$G$41=$O$41)</formula>
    </cfRule>
  </conditionalFormatting>
  <conditionalFormatting sqref="G48:L48">
    <cfRule type="expression" dxfId="82" priority="10">
      <formula>$G$36=$N$36</formula>
    </cfRule>
  </conditionalFormatting>
  <dataValidations count="22">
    <dataValidation type="list" allowBlank="1" showInputMessage="1" showErrorMessage="1" sqref="G22:L22" xr:uid="{CAAE0850-19AE-4D6D-A756-55ED0A98BB62}">
      <formula1>$N$22:$Q$22</formula1>
    </dataValidation>
    <dataValidation type="list" allowBlank="1" showInputMessage="1" showErrorMessage="1" sqref="G21:L21" xr:uid="{724C00F4-9F47-450E-9C9B-E9EEA9B70A1F}">
      <formula1>$N$21:$Q$21</formula1>
    </dataValidation>
    <dataValidation type="list" allowBlank="1" showInputMessage="1" showErrorMessage="1" sqref="G20:L20" xr:uid="{F60AB462-FAE3-4254-8EA5-161C892095EF}">
      <formula1>$N$20:$Q$20</formula1>
    </dataValidation>
    <dataValidation type="list" allowBlank="1" showInputMessage="1" showErrorMessage="1" sqref="G17:L17" xr:uid="{599DEAF8-20A0-4F50-AF4C-F1259A9F07B3}">
      <formula1>$N$17:$Q$17</formula1>
    </dataValidation>
    <dataValidation type="list" allowBlank="1" showInputMessage="1" showErrorMessage="1" sqref="G18:L18" xr:uid="{617C810B-A375-45CE-B51A-E209D1513392}">
      <formula1>$N$18:$Q$18</formula1>
    </dataValidation>
    <dataValidation type="list" allowBlank="1" showInputMessage="1" showErrorMessage="1" sqref="G16:L16" xr:uid="{CB142A06-7C26-4240-83B6-8C7486778CD5}">
      <formula1>$N$16:$Q$16</formula1>
    </dataValidation>
    <dataValidation type="list" allowBlank="1" showInputMessage="1" showErrorMessage="1" sqref="G19:L19" xr:uid="{06FDA3E0-25B9-417F-9D6B-7C2DCC5BB494}">
      <formula1>$N$19:$Q$19</formula1>
    </dataValidation>
    <dataValidation type="list" allowBlank="1" showInputMessage="1" showErrorMessage="1" sqref="G9:L9" xr:uid="{3F30C71B-75B8-4AEB-B3AE-F57483C65265}">
      <formula1>$N$9:$R$9</formula1>
    </dataValidation>
    <dataValidation type="list" allowBlank="1" showInputMessage="1" showErrorMessage="1" sqref="G29:L29" xr:uid="{A6DEEE99-EE34-4C87-8478-B60C0D665F61}">
      <formula1>$N$29:$P$29</formula1>
    </dataValidation>
    <dataValidation type="list" allowBlank="1" showInputMessage="1" showErrorMessage="1" sqref="G45:L45" xr:uid="{E4ACCDCB-21D3-4831-91BB-49C71D9C86FC}">
      <formula1>"適合,不適合"</formula1>
    </dataValidation>
    <dataValidation type="list" allowBlank="1" showInputMessage="1" showErrorMessage="1" sqref="G7:L7" xr:uid="{E6912DB4-1652-488E-879C-B8A71EBBFB5A}">
      <formula1>$N$7:$Q$7</formula1>
    </dataValidation>
    <dataValidation type="list" allowBlank="1" showInputMessage="1" showErrorMessage="1" sqref="G30:L30" xr:uid="{4B3486A1-7B1E-4D07-9606-D6228708E3F0}">
      <formula1>$N$30:$O$30</formula1>
    </dataValidation>
    <dataValidation type="list" allowBlank="1" showInputMessage="1" showErrorMessage="1" sqref="G41" xr:uid="{234E71EA-84DE-48CB-A89E-3995DDD2235E}">
      <formula1>$N$41:$P$41</formula1>
    </dataValidation>
    <dataValidation type="list" allowBlank="1" showInputMessage="1" showErrorMessage="1" sqref="G39" xr:uid="{AC588967-D606-4010-9EF6-9D4BF673EAAE}">
      <formula1>$N$39:$P$39</formula1>
    </dataValidation>
    <dataValidation type="whole" allowBlank="1" showInputMessage="1" showErrorMessage="1" sqref="G38:H38 G46:H46" xr:uid="{956820D7-CD3E-4822-A4DD-A2708DCC5C22}">
      <formula1>0</formula1>
      <formula2>9999</formula2>
    </dataValidation>
    <dataValidation type="list" allowBlank="1" showInputMessage="1" showErrorMessage="1" sqref="G37" xr:uid="{999AB009-6D32-4606-878B-F9C89DD05B86}">
      <formula1>$N$37:$P$37</formula1>
    </dataValidation>
    <dataValidation type="list" allowBlank="1" showInputMessage="1" showErrorMessage="1" sqref="G32" xr:uid="{24E4D0F9-5D10-4B88-A5D0-80F47FE7C7C4}">
      <formula1>$N$32:$P$32</formula1>
    </dataValidation>
    <dataValidation type="list" allowBlank="1" showInputMessage="1" showErrorMessage="1" sqref="G34" xr:uid="{C3BC359A-23B4-426E-8992-D1B763C5882F}">
      <formula1>$N$34:$O$34</formula1>
    </dataValidation>
    <dataValidation type="list" allowBlank="1" showInputMessage="1" showErrorMessage="1" sqref="G12" xr:uid="{4F1DB9A1-83FE-4250-A9F2-9D09856A65CA}">
      <formula1>$N$12:$P$12</formula1>
    </dataValidation>
    <dataValidation type="list" allowBlank="1" showInputMessage="1" showErrorMessage="1" sqref="G14" xr:uid="{2EA0A8F5-743E-49B0-A26E-EAEDE0AE32F8}">
      <formula1>$N$14:$O$14</formula1>
    </dataValidation>
    <dataValidation type="list" allowBlank="1" showInputMessage="1" showErrorMessage="1" sqref="G27" xr:uid="{ACA876B0-F5C7-4284-983A-EC43CC15E9D4}">
      <formula1>$N$27:$Q$27</formula1>
    </dataValidation>
    <dataValidation type="list" allowBlank="1" showInputMessage="1" showErrorMessage="1" sqref="G36" xr:uid="{B96DB036-037E-44F7-B4DA-03B0FE6EF2DF}">
      <formula1>$N$36:$O$36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7775D-B8A1-40B7-9556-A59E2347F00E}">
  <sheetPr codeName="Sheet4">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298" t="s">
        <v>121</v>
      </c>
      <c r="H1" s="298"/>
      <c r="I1" s="298"/>
      <c r="J1" s="298"/>
      <c r="K1" s="298"/>
      <c r="L1" s="298"/>
    </row>
    <row r="2" spans="1:24">
      <c r="A2" s="3"/>
      <c r="B2" s="3"/>
      <c r="C2" s="3"/>
      <c r="D2" s="3"/>
      <c r="E2" s="3"/>
      <c r="F2" s="3"/>
      <c r="G2" s="354" t="s">
        <v>0</v>
      </c>
      <c r="H2" s="354"/>
      <c r="I2" s="354"/>
      <c r="J2" s="354"/>
      <c r="K2" s="354"/>
      <c r="L2" s="354"/>
    </row>
    <row r="3" spans="1:24" ht="20.100000000000001" customHeight="1">
      <c r="A3" s="268" t="s">
        <v>1</v>
      </c>
      <c r="B3" s="268"/>
      <c r="C3" s="268"/>
      <c r="D3" s="268"/>
      <c r="E3" s="268"/>
      <c r="F3" s="268"/>
      <c r="G3" s="268"/>
      <c r="H3" s="268"/>
      <c r="I3" s="268"/>
      <c r="J3" s="268"/>
      <c r="K3" s="268"/>
      <c r="L3" s="268"/>
      <c r="M3" s="268"/>
      <c r="N3" s="268"/>
      <c r="O3" s="268"/>
      <c r="P3" s="268"/>
      <c r="Q3" s="268"/>
      <c r="R3" s="268"/>
      <c r="S3" s="268"/>
      <c r="T3" s="268"/>
      <c r="U3" s="268"/>
      <c r="V3" s="268"/>
      <c r="W3" s="268"/>
      <c r="X3" s="268"/>
    </row>
    <row r="4" spans="1:24" ht="8.1" customHeight="1" thickBot="1">
      <c r="A4" s="7"/>
      <c r="B4" s="7"/>
      <c r="C4" s="7"/>
      <c r="D4" s="7"/>
      <c r="E4" s="7"/>
      <c r="F4" s="7"/>
      <c r="G4" s="7"/>
      <c r="H4" s="7"/>
      <c r="I4" s="7"/>
      <c r="J4" s="7"/>
      <c r="K4" s="7"/>
      <c r="L4" s="7"/>
    </row>
    <row r="5" spans="1:24" ht="24" customHeight="1" thickBot="1">
      <c r="A5" s="324" t="s">
        <v>2</v>
      </c>
      <c r="B5" s="325"/>
      <c r="C5" s="325"/>
      <c r="D5" s="8">
        <v>4</v>
      </c>
      <c r="E5" s="16" t="s">
        <v>3</v>
      </c>
      <c r="F5" s="375"/>
      <c r="G5" s="376"/>
      <c r="H5" s="376"/>
      <c r="I5" s="376"/>
      <c r="J5" s="376"/>
      <c r="K5" s="376"/>
      <c r="L5" s="377"/>
      <c r="M5" s="9"/>
    </row>
    <row r="6" spans="1:24" ht="8.1" customHeight="1" thickBot="1">
      <c r="A6" s="7"/>
      <c r="B6" s="7"/>
      <c r="C6" s="7"/>
      <c r="D6" s="7"/>
      <c r="E6" s="7"/>
      <c r="F6" s="7"/>
      <c r="G6" s="58"/>
      <c r="H6" s="58"/>
      <c r="I6" s="7"/>
      <c r="J6" s="7"/>
      <c r="K6" s="7"/>
      <c r="L6" s="7"/>
    </row>
    <row r="7" spans="1:24" ht="24" customHeight="1">
      <c r="A7" s="324" t="s">
        <v>4</v>
      </c>
      <c r="B7" s="325"/>
      <c r="C7" s="325"/>
      <c r="D7" s="309"/>
      <c r="E7" s="273" t="s">
        <v>5</v>
      </c>
      <c r="F7" s="274"/>
      <c r="G7" s="289"/>
      <c r="H7" s="290"/>
      <c r="I7" s="290"/>
      <c r="J7" s="290"/>
      <c r="K7" s="290"/>
      <c r="L7" s="291"/>
      <c r="N7" s="2" t="s">
        <v>6</v>
      </c>
      <c r="O7" s="2" t="s">
        <v>7</v>
      </c>
      <c r="P7" s="2" t="s">
        <v>8</v>
      </c>
      <c r="Q7" s="2" t="s">
        <v>9</v>
      </c>
    </row>
    <row r="8" spans="1:24" ht="24" customHeight="1">
      <c r="A8" s="292" t="s">
        <v>10</v>
      </c>
      <c r="B8" s="293"/>
      <c r="C8" s="294"/>
      <c r="D8" s="161" t="s">
        <v>11</v>
      </c>
      <c r="E8" s="282" t="s">
        <v>230</v>
      </c>
      <c r="F8" s="274"/>
      <c r="G8" s="283"/>
      <c r="H8" s="284"/>
      <c r="I8" s="284"/>
      <c r="J8" s="284"/>
      <c r="K8" s="284"/>
      <c r="L8" s="285"/>
      <c r="U8" s="5"/>
      <c r="V8" s="5"/>
      <c r="W8" s="5"/>
      <c r="X8" s="5"/>
    </row>
    <row r="9" spans="1:24" ht="24" customHeight="1">
      <c r="A9" s="295"/>
      <c r="B9" s="296"/>
      <c r="C9" s="297"/>
      <c r="D9" s="161" t="s">
        <v>175</v>
      </c>
      <c r="E9" s="282" t="s">
        <v>176</v>
      </c>
      <c r="F9" s="280"/>
      <c r="G9" s="286"/>
      <c r="H9" s="287"/>
      <c r="I9" s="287"/>
      <c r="J9" s="287"/>
      <c r="K9" s="287"/>
      <c r="L9" s="288"/>
      <c r="N9" s="2" t="s">
        <v>171</v>
      </c>
      <c r="O9" s="2" t="s">
        <v>172</v>
      </c>
      <c r="P9" s="2" t="s">
        <v>173</v>
      </c>
      <c r="Q9" s="2" t="s">
        <v>174</v>
      </c>
      <c r="R9" s="2" t="s">
        <v>21</v>
      </c>
      <c r="U9" s="5"/>
      <c r="V9" s="5"/>
      <c r="W9" s="5"/>
      <c r="X9" s="5"/>
    </row>
    <row r="10" spans="1:24" ht="24" customHeight="1">
      <c r="A10" s="295"/>
      <c r="B10" s="296"/>
      <c r="C10" s="297"/>
      <c r="D10" s="161" t="s">
        <v>12</v>
      </c>
      <c r="E10" s="282" t="s">
        <v>13</v>
      </c>
      <c r="F10" s="280"/>
      <c r="G10" s="286"/>
      <c r="H10" s="287"/>
      <c r="I10" s="287"/>
      <c r="J10" s="287"/>
      <c r="K10" s="287"/>
      <c r="L10" s="288"/>
      <c r="U10" s="5"/>
      <c r="V10" s="5"/>
      <c r="W10" s="5"/>
      <c r="X10" s="5"/>
    </row>
    <row r="11" spans="1:24" ht="24" customHeight="1">
      <c r="A11" s="295"/>
      <c r="B11" s="296"/>
      <c r="C11" s="297"/>
      <c r="D11" s="161" t="s">
        <v>14</v>
      </c>
      <c r="E11" s="273" t="s">
        <v>15</v>
      </c>
      <c r="F11" s="274"/>
      <c r="G11" s="367"/>
      <c r="H11" s="368"/>
      <c r="I11" s="358" t="s">
        <v>16</v>
      </c>
      <c r="J11" s="359"/>
      <c r="K11" s="359"/>
      <c r="L11" s="360"/>
      <c r="U11" s="5"/>
      <c r="V11" s="5"/>
      <c r="W11" s="5"/>
      <c r="X11" s="5"/>
    </row>
    <row r="12" spans="1:24" ht="20.100000000000001" customHeight="1">
      <c r="A12" s="295"/>
      <c r="B12" s="296"/>
      <c r="C12" s="297"/>
      <c r="D12" s="326" t="s">
        <v>17</v>
      </c>
      <c r="E12" s="269" t="s">
        <v>18</v>
      </c>
      <c r="F12" s="270"/>
      <c r="G12" s="361"/>
      <c r="H12" s="362"/>
      <c r="I12" s="362"/>
      <c r="J12" s="362"/>
      <c r="K12" s="362"/>
      <c r="L12" s="363"/>
      <c r="N12" s="2" t="s">
        <v>19</v>
      </c>
      <c r="O12" s="2" t="s">
        <v>20</v>
      </c>
      <c r="P12" s="2" t="s">
        <v>21</v>
      </c>
    </row>
    <row r="13" spans="1:24" ht="20.100000000000001" customHeight="1">
      <c r="A13" s="295"/>
      <c r="B13" s="296"/>
      <c r="C13" s="297"/>
      <c r="D13" s="317"/>
      <c r="E13" s="271" t="str">
        <f>"（"&amp;IF($G12=$N12,"土地の所有者",IF($G12=$O12,"土地の所有者",IF($G12="","土地の所有者、その他の内容","その他の内容")))&amp;"）"</f>
        <v>（土地の所有者、その他の内容）</v>
      </c>
      <c r="F13" s="272"/>
      <c r="G13" s="303"/>
      <c r="H13" s="304"/>
      <c r="I13" s="304"/>
      <c r="J13" s="304"/>
      <c r="K13" s="304"/>
      <c r="L13" s="305"/>
    </row>
    <row r="14" spans="1:24" ht="20.100000000000001" customHeight="1">
      <c r="A14" s="295"/>
      <c r="B14" s="296"/>
      <c r="C14" s="297"/>
      <c r="D14" s="317" t="s">
        <v>22</v>
      </c>
      <c r="E14" s="269" t="str">
        <f>IF($G12=$N12,"[取得済み,取得予定]",IF($G12=$O12,"[借地契約済み,借地契約予定]","[取得済み,取得予定,借地契約済み,借地契約予定]"))&amp;"　から選択"</f>
        <v>[取得済み,取得予定,借地契約済み,借地契約予定]　から選択</v>
      </c>
      <c r="F14" s="270"/>
      <c r="G14" s="314"/>
      <c r="H14" s="315"/>
      <c r="I14" s="315"/>
      <c r="J14" s="315"/>
      <c r="K14" s="315"/>
      <c r="L14" s="316"/>
      <c r="N14" s="2" t="str">
        <f>IF($G12=$N12,"取得済み",IF($G12=$O12,"借地契約済み",""))</f>
        <v/>
      </c>
      <c r="O14" s="2" t="str">
        <f>IF($G12=$N12,"取得予定",IF($G12=$O12,"借地契約予定",""))</f>
        <v/>
      </c>
    </row>
    <row r="15" spans="1:24" ht="20.100000000000001" customHeight="1">
      <c r="A15" s="295"/>
      <c r="B15" s="296"/>
      <c r="C15" s="297"/>
      <c r="D15" s="317"/>
      <c r="E15" s="271"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72"/>
      <c r="G15" s="369"/>
      <c r="H15" s="340"/>
      <c r="I15" s="17" t="s">
        <v>23</v>
      </c>
      <c r="J15" s="339"/>
      <c r="K15" s="340"/>
      <c r="L15" s="18" t="s">
        <v>24</v>
      </c>
    </row>
    <row r="16" spans="1:24" ht="36" customHeight="1">
      <c r="A16" s="295"/>
      <c r="B16" s="296"/>
      <c r="C16" s="297"/>
      <c r="D16" s="107" t="s">
        <v>195</v>
      </c>
      <c r="E16" s="280" t="s">
        <v>180</v>
      </c>
      <c r="F16" s="281"/>
      <c r="G16" s="277"/>
      <c r="H16" s="278"/>
      <c r="I16" s="278"/>
      <c r="J16" s="278"/>
      <c r="K16" s="278"/>
      <c r="L16" s="279"/>
      <c r="N16" s="2" t="s">
        <v>25</v>
      </c>
      <c r="O16" s="2" t="s">
        <v>177</v>
      </c>
      <c r="P16" s="2" t="s">
        <v>178</v>
      </c>
      <c r="Q16" s="2" t="s">
        <v>179</v>
      </c>
    </row>
    <row r="17" spans="1:29" ht="36" customHeight="1">
      <c r="A17" s="295"/>
      <c r="B17" s="296"/>
      <c r="C17" s="297"/>
      <c r="D17" s="107" t="s">
        <v>196</v>
      </c>
      <c r="E17" s="280" t="s">
        <v>180</v>
      </c>
      <c r="F17" s="281"/>
      <c r="G17" s="277"/>
      <c r="H17" s="278"/>
      <c r="I17" s="278"/>
      <c r="J17" s="278"/>
      <c r="K17" s="278"/>
      <c r="L17" s="279"/>
      <c r="N17" s="2" t="s">
        <v>25</v>
      </c>
      <c r="O17" s="2" t="s">
        <v>177</v>
      </c>
      <c r="P17" s="2" t="s">
        <v>178</v>
      </c>
      <c r="Q17" s="2" t="s">
        <v>179</v>
      </c>
    </row>
    <row r="18" spans="1:29" ht="36" customHeight="1">
      <c r="A18" s="295"/>
      <c r="B18" s="296"/>
      <c r="C18" s="297"/>
      <c r="D18" s="107" t="s">
        <v>197</v>
      </c>
      <c r="E18" s="280" t="s">
        <v>180</v>
      </c>
      <c r="F18" s="281"/>
      <c r="G18" s="277"/>
      <c r="H18" s="278"/>
      <c r="I18" s="278"/>
      <c r="J18" s="278"/>
      <c r="K18" s="278"/>
      <c r="L18" s="279"/>
      <c r="N18" s="2" t="s">
        <v>25</v>
      </c>
      <c r="O18" s="2" t="s">
        <v>177</v>
      </c>
      <c r="P18" s="2" t="s">
        <v>178</v>
      </c>
      <c r="Q18" s="2" t="s">
        <v>179</v>
      </c>
    </row>
    <row r="19" spans="1:29" ht="36" customHeight="1">
      <c r="A19" s="295"/>
      <c r="B19" s="296"/>
      <c r="C19" s="297"/>
      <c r="D19" s="107" t="s">
        <v>199</v>
      </c>
      <c r="E19" s="280" t="s">
        <v>180</v>
      </c>
      <c r="F19" s="281"/>
      <c r="G19" s="277"/>
      <c r="H19" s="278"/>
      <c r="I19" s="278"/>
      <c r="J19" s="278"/>
      <c r="K19" s="278"/>
      <c r="L19" s="279"/>
      <c r="N19" s="2" t="s">
        <v>25</v>
      </c>
      <c r="O19" s="2" t="s">
        <v>177</v>
      </c>
      <c r="P19" s="2" t="s">
        <v>178</v>
      </c>
      <c r="Q19" s="2" t="s">
        <v>179</v>
      </c>
    </row>
    <row r="20" spans="1:29" ht="36" customHeight="1">
      <c r="A20" s="295"/>
      <c r="B20" s="296"/>
      <c r="C20" s="297"/>
      <c r="D20" s="107" t="s">
        <v>198</v>
      </c>
      <c r="E20" s="280" t="s">
        <v>180</v>
      </c>
      <c r="F20" s="281"/>
      <c r="G20" s="277"/>
      <c r="H20" s="278"/>
      <c r="I20" s="278"/>
      <c r="J20" s="278"/>
      <c r="K20" s="278"/>
      <c r="L20" s="279"/>
      <c r="N20" s="2" t="s">
        <v>25</v>
      </c>
      <c r="O20" s="2" t="s">
        <v>177</v>
      </c>
      <c r="P20" s="2" t="s">
        <v>178</v>
      </c>
      <c r="Q20" s="2" t="s">
        <v>179</v>
      </c>
    </row>
    <row r="21" spans="1:29" ht="36" customHeight="1">
      <c r="A21" s="295"/>
      <c r="B21" s="296"/>
      <c r="C21" s="297"/>
      <c r="D21" s="107" t="s">
        <v>200</v>
      </c>
      <c r="E21" s="280" t="s">
        <v>180</v>
      </c>
      <c r="F21" s="281"/>
      <c r="G21" s="277"/>
      <c r="H21" s="278"/>
      <c r="I21" s="278"/>
      <c r="J21" s="278"/>
      <c r="K21" s="278"/>
      <c r="L21" s="279"/>
      <c r="N21" s="2" t="s">
        <v>25</v>
      </c>
      <c r="O21" s="2" t="s">
        <v>177</v>
      </c>
      <c r="P21" s="2" t="s">
        <v>178</v>
      </c>
      <c r="Q21" s="2" t="s">
        <v>179</v>
      </c>
    </row>
    <row r="22" spans="1:29" ht="72" customHeight="1">
      <c r="A22" s="295"/>
      <c r="B22" s="296"/>
      <c r="C22" s="297"/>
      <c r="D22" s="107" t="s">
        <v>201</v>
      </c>
      <c r="E22" s="280" t="s">
        <v>180</v>
      </c>
      <c r="F22" s="281"/>
      <c r="G22" s="277"/>
      <c r="H22" s="278"/>
      <c r="I22" s="278"/>
      <c r="J22" s="278"/>
      <c r="K22" s="278"/>
      <c r="L22" s="279"/>
      <c r="N22" s="2" t="s">
        <v>25</v>
      </c>
      <c r="O22" s="2" t="s">
        <v>177</v>
      </c>
      <c r="P22" s="2" t="s">
        <v>178</v>
      </c>
      <c r="Q22" s="2" t="s">
        <v>179</v>
      </c>
    </row>
    <row r="23" spans="1:29" ht="20.100000000000001" customHeight="1">
      <c r="A23" s="292" t="s">
        <v>26</v>
      </c>
      <c r="B23" s="293"/>
      <c r="C23" s="294"/>
      <c r="D23" s="161" t="s">
        <v>27</v>
      </c>
      <c r="E23" s="273" t="s">
        <v>28</v>
      </c>
      <c r="F23" s="274"/>
      <c r="G23" s="59" t="s">
        <v>29</v>
      </c>
      <c r="H23" s="45"/>
      <c r="I23" s="52" t="s">
        <v>30</v>
      </c>
      <c r="J23" s="53" t="s">
        <v>31</v>
      </c>
      <c r="K23" s="54"/>
      <c r="L23" s="55" t="s">
        <v>30</v>
      </c>
    </row>
    <row r="24" spans="1:29" ht="20.100000000000001" customHeight="1">
      <c r="A24" s="295"/>
      <c r="B24" s="296"/>
      <c r="C24" s="297"/>
      <c r="D24" s="161" t="s">
        <v>32</v>
      </c>
      <c r="E24" s="273" t="s">
        <v>33</v>
      </c>
      <c r="F24" s="274"/>
      <c r="G24" s="367"/>
      <c r="H24" s="368"/>
      <c r="I24" s="364" t="s">
        <v>16</v>
      </c>
      <c r="J24" s="365"/>
      <c r="K24" s="365"/>
      <c r="L24" s="366"/>
      <c r="U24" s="5"/>
      <c r="V24" s="5"/>
      <c r="W24" s="5"/>
      <c r="X24" s="5"/>
    </row>
    <row r="25" spans="1:29" ht="20.100000000000001" customHeight="1">
      <c r="A25" s="295"/>
      <c r="B25" s="296"/>
      <c r="C25" s="297"/>
      <c r="D25" s="161" t="str">
        <f>"着工"&amp;IF($G$7&lt;&gt;$N$7,"","（予定）")&amp;"年月"&amp;IF(OR($G$7=$O$7,$G$7=$P$7),"（当初）","")</f>
        <v>着工年月</v>
      </c>
      <c r="E25" s="341" t="s">
        <v>34</v>
      </c>
      <c r="F25" s="274"/>
      <c r="G25" s="306"/>
      <c r="H25" s="307"/>
      <c r="I25" s="50" t="s">
        <v>23</v>
      </c>
      <c r="J25" s="275"/>
      <c r="K25" s="276"/>
      <c r="L25" s="20" t="s">
        <v>24</v>
      </c>
      <c r="U25" s="5"/>
      <c r="V25" s="5"/>
      <c r="W25" s="5"/>
      <c r="X25" s="5"/>
    </row>
    <row r="26" spans="1:29" ht="20.100000000000001" customHeight="1">
      <c r="A26" s="295"/>
      <c r="B26" s="296"/>
      <c r="C26" s="297"/>
      <c r="D26" s="161" t="str">
        <f>"竣工"&amp;IF($G$7&lt;&gt;$N$7,"","（予定）")&amp;"年月"&amp;IF(OR($G$7=$O$7,$G$7=$P$7),"（当初）","")</f>
        <v>竣工年月</v>
      </c>
      <c r="E26" s="271" t="s">
        <v>34</v>
      </c>
      <c r="F26" s="272"/>
      <c r="G26" s="342"/>
      <c r="H26" s="343"/>
      <c r="I26" s="19" t="s">
        <v>23</v>
      </c>
      <c r="J26" s="350"/>
      <c r="K26" s="351"/>
      <c r="L26" s="51" t="s">
        <v>24</v>
      </c>
      <c r="U26" s="5"/>
      <c r="V26" s="5"/>
      <c r="W26" s="5"/>
      <c r="X26" s="5"/>
    </row>
    <row r="27" spans="1:29" ht="20.100000000000001" customHeight="1">
      <c r="A27" s="295"/>
      <c r="B27" s="296"/>
      <c r="C27" s="297"/>
      <c r="D27" s="317" t="s">
        <v>35</v>
      </c>
      <c r="E27" s="269" t="s">
        <v>36</v>
      </c>
      <c r="F27" s="270"/>
      <c r="G27" s="361"/>
      <c r="H27" s="362"/>
      <c r="I27" s="362"/>
      <c r="J27" s="362"/>
      <c r="K27" s="362"/>
      <c r="L27" s="363"/>
      <c r="N27" s="2" t="s">
        <v>37</v>
      </c>
      <c r="O27" s="2" t="s">
        <v>38</v>
      </c>
      <c r="P27" s="2" t="s">
        <v>39</v>
      </c>
      <c r="Q27" s="2" t="s">
        <v>40</v>
      </c>
    </row>
    <row r="28" spans="1:29" ht="20.100000000000001" customHeight="1">
      <c r="A28" s="295"/>
      <c r="B28" s="296"/>
      <c r="C28" s="297"/>
      <c r="D28" s="317"/>
      <c r="E28" s="271" t="s">
        <v>41</v>
      </c>
      <c r="F28" s="272"/>
      <c r="G28" s="283"/>
      <c r="H28" s="284"/>
      <c r="I28" s="284"/>
      <c r="J28" s="284"/>
      <c r="K28" s="284"/>
      <c r="L28" s="285"/>
    </row>
    <row r="29" spans="1:29" ht="32.1" customHeight="1">
      <c r="A29" s="295"/>
      <c r="B29" s="296"/>
      <c r="C29" s="297"/>
      <c r="D29" s="10" t="s">
        <v>42</v>
      </c>
      <c r="E29" s="282" t="s">
        <v>203</v>
      </c>
      <c r="F29" s="280"/>
      <c r="G29" s="347"/>
      <c r="H29" s="348"/>
      <c r="I29" s="348"/>
      <c r="J29" s="348"/>
      <c r="K29" s="348"/>
      <c r="L29" s="349"/>
      <c r="N29" s="2" t="s">
        <v>43</v>
      </c>
      <c r="O29" s="2" t="s">
        <v>44</v>
      </c>
      <c r="P29" s="2" t="s">
        <v>204</v>
      </c>
      <c r="U29" s="1"/>
      <c r="V29" s="1"/>
      <c r="W29" s="1"/>
      <c r="X29" s="1"/>
      <c r="Y29" s="1"/>
      <c r="Z29" s="1"/>
      <c r="AA29" s="1"/>
      <c r="AB29" s="1"/>
      <c r="AC29" s="1"/>
    </row>
    <row r="30" spans="1:29" ht="20.100000000000001" customHeight="1">
      <c r="A30" s="295"/>
      <c r="B30" s="296"/>
      <c r="C30" s="297"/>
      <c r="D30" s="329" t="s">
        <v>45</v>
      </c>
      <c r="E30" s="327" t="s">
        <v>46</v>
      </c>
      <c r="F30" s="328"/>
      <c r="G30" s="344"/>
      <c r="H30" s="345"/>
      <c r="I30" s="345"/>
      <c r="J30" s="345"/>
      <c r="K30" s="345"/>
      <c r="L30" s="346"/>
      <c r="N30" s="2" t="s">
        <v>47</v>
      </c>
      <c r="O30" s="2" t="s">
        <v>48</v>
      </c>
      <c r="U30" s="1"/>
      <c r="V30" s="1"/>
      <c r="W30" s="1"/>
      <c r="X30" s="1"/>
      <c r="Y30" s="1"/>
      <c r="Z30" s="1"/>
      <c r="AA30" s="1"/>
      <c r="AB30" s="1"/>
      <c r="AC30" s="1"/>
    </row>
    <row r="31" spans="1:29" ht="20.100000000000001" customHeight="1">
      <c r="A31" s="295"/>
      <c r="B31" s="296"/>
      <c r="C31" s="297"/>
      <c r="D31" s="330"/>
      <c r="E31" s="331" t="s">
        <v>49</v>
      </c>
      <c r="F31" s="332"/>
      <c r="G31" s="303"/>
      <c r="H31" s="304"/>
      <c r="I31" s="304"/>
      <c r="J31" s="304"/>
      <c r="K31" s="304"/>
      <c r="L31" s="305"/>
      <c r="U31" s="1"/>
      <c r="V31" s="1"/>
      <c r="W31" s="1"/>
      <c r="X31" s="1"/>
      <c r="Y31" s="1"/>
      <c r="Z31" s="1"/>
      <c r="AA31" s="1"/>
      <c r="AB31" s="1"/>
      <c r="AC31" s="1"/>
    </row>
    <row r="32" spans="1:29" ht="20.100000000000001" customHeight="1">
      <c r="A32" s="295"/>
      <c r="B32" s="296"/>
      <c r="C32" s="297"/>
      <c r="D32" s="326" t="s">
        <v>17</v>
      </c>
      <c r="E32" s="269" t="s">
        <v>50</v>
      </c>
      <c r="F32" s="270"/>
      <c r="G32" s="314"/>
      <c r="H32" s="315"/>
      <c r="I32" s="315"/>
      <c r="J32" s="315"/>
      <c r="K32" s="315"/>
      <c r="L32" s="316"/>
      <c r="N32" s="2" t="s">
        <v>51</v>
      </c>
      <c r="O32" s="2" t="s">
        <v>52</v>
      </c>
      <c r="P32" s="60" t="s">
        <v>40</v>
      </c>
      <c r="U32" s="1"/>
      <c r="V32" s="1"/>
      <c r="W32" s="1"/>
      <c r="X32" s="1"/>
      <c r="Y32" s="1"/>
      <c r="Z32" s="1"/>
      <c r="AA32" s="1"/>
      <c r="AB32" s="1"/>
      <c r="AC32" s="1"/>
    </row>
    <row r="33" spans="1:24" ht="20.100000000000001" customHeight="1">
      <c r="A33" s="295"/>
      <c r="B33" s="296"/>
      <c r="C33" s="297"/>
      <c r="D33" s="317"/>
      <c r="E33" s="271" t="str">
        <f>"（"&amp;IF($G32=$N32,"建物の所有者",IF($G32=$O32,"建物の所有者",IF($G32="","建物の所有者、その他の内容","その他の内容")))&amp;"）"</f>
        <v>（建物の所有者、その他の内容）</v>
      </c>
      <c r="F33" s="272"/>
      <c r="G33" s="303"/>
      <c r="H33" s="304"/>
      <c r="I33" s="304"/>
      <c r="J33" s="304"/>
      <c r="K33" s="304"/>
      <c r="L33" s="305"/>
    </row>
    <row r="34" spans="1:24" ht="20.100000000000001" customHeight="1">
      <c r="A34" s="295"/>
      <c r="B34" s="296"/>
      <c r="C34" s="297"/>
      <c r="D34" s="317" t="s">
        <v>22</v>
      </c>
      <c r="E34" s="269" t="str">
        <f>IF($G32=$N32,"[取得済み,取得予定]",IF($G32=$O32,"[賃貸借契約済み,賃貸借契約予定]","[取得済み,取得予定,賃貸借契約済み,賃貸借契約予定]"))&amp;"　から選択"</f>
        <v>[取得済み,取得予定,賃貸借契約済み,賃貸借契約予定]　から選択</v>
      </c>
      <c r="F34" s="270"/>
      <c r="G34" s="314"/>
      <c r="H34" s="315"/>
      <c r="I34" s="315"/>
      <c r="J34" s="315"/>
      <c r="K34" s="315"/>
      <c r="L34" s="316"/>
      <c r="N34" s="2" t="str">
        <f>IF($G32=$N32,"取得済み",IF($G32=$O32,"賃貸借契約済み",""))</f>
        <v/>
      </c>
      <c r="O34" s="2" t="str">
        <f>IF($G32=$N32,"取得予定",IF($G32=$O32,"賃貸借契約予定",""))</f>
        <v/>
      </c>
    </row>
    <row r="35" spans="1:24" ht="20.100000000000001" customHeight="1">
      <c r="A35" s="295"/>
      <c r="B35" s="296"/>
      <c r="C35" s="297"/>
      <c r="D35" s="317"/>
      <c r="E35" s="271"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72"/>
      <c r="G35" s="370"/>
      <c r="H35" s="371"/>
      <c r="I35" s="56" t="s">
        <v>23</v>
      </c>
      <c r="J35" s="337"/>
      <c r="K35" s="338"/>
      <c r="L35" s="57" t="s">
        <v>24</v>
      </c>
    </row>
    <row r="36" spans="1:24" ht="20.100000000000001" customHeight="1">
      <c r="A36" s="11"/>
      <c r="B36" s="333" t="s">
        <v>53</v>
      </c>
      <c r="C36" s="294"/>
      <c r="D36" s="161" t="s">
        <v>54</v>
      </c>
      <c r="E36" s="273" t="s">
        <v>55</v>
      </c>
      <c r="F36" s="274"/>
      <c r="G36" s="334"/>
      <c r="H36" s="335"/>
      <c r="I36" s="335"/>
      <c r="J36" s="335"/>
      <c r="K36" s="335"/>
      <c r="L36" s="336"/>
      <c r="N36" s="2" t="s">
        <v>56</v>
      </c>
      <c r="O36" s="2" t="s">
        <v>57</v>
      </c>
      <c r="U36" s="5"/>
      <c r="V36" s="5"/>
      <c r="W36" s="5"/>
      <c r="X36" s="5"/>
    </row>
    <row r="37" spans="1:24" ht="20.100000000000001" customHeight="1">
      <c r="A37" s="11"/>
      <c r="B37" s="295"/>
      <c r="C37" s="297"/>
      <c r="D37" s="161" t="s">
        <v>58</v>
      </c>
      <c r="E37" s="273" t="s">
        <v>59</v>
      </c>
      <c r="F37" s="274"/>
      <c r="G37" s="334"/>
      <c r="H37" s="335"/>
      <c r="I37" s="335"/>
      <c r="J37" s="335"/>
      <c r="K37" s="335"/>
      <c r="L37" s="336"/>
      <c r="N37" s="15" t="s">
        <v>60</v>
      </c>
      <c r="O37" s="15" t="s">
        <v>61</v>
      </c>
      <c r="P37" s="2" t="s">
        <v>62</v>
      </c>
      <c r="U37" s="5"/>
      <c r="V37" s="5"/>
      <c r="W37" s="5"/>
      <c r="X37" s="5"/>
    </row>
    <row r="38" spans="1:24" ht="28.15" customHeight="1">
      <c r="A38" s="11"/>
      <c r="B38" s="11"/>
      <c r="C38" s="321" t="s">
        <v>63</v>
      </c>
      <c r="D38" s="161" t="s">
        <v>64</v>
      </c>
      <c r="E38" s="273" t="s">
        <v>65</v>
      </c>
      <c r="F38" s="274"/>
      <c r="G38" s="342"/>
      <c r="H38" s="343"/>
      <c r="I38" s="372" t="s">
        <v>66</v>
      </c>
      <c r="J38" s="373"/>
      <c r="K38" s="373"/>
      <c r="L38" s="374"/>
    </row>
    <row r="39" spans="1:24" ht="20.100000000000001" customHeight="1">
      <c r="A39" s="11"/>
      <c r="B39" s="11"/>
      <c r="C39" s="322"/>
      <c r="D39" s="309" t="s">
        <v>67</v>
      </c>
      <c r="E39" s="269" t="s">
        <v>68</v>
      </c>
      <c r="F39" s="270"/>
      <c r="G39" s="314"/>
      <c r="H39" s="315"/>
      <c r="I39" s="315"/>
      <c r="J39" s="315"/>
      <c r="K39" s="315"/>
      <c r="L39" s="316"/>
      <c r="N39" s="2" t="s">
        <v>69</v>
      </c>
      <c r="O39" s="2" t="s">
        <v>70</v>
      </c>
      <c r="P39" s="2" t="s">
        <v>21</v>
      </c>
    </row>
    <row r="40" spans="1:24" ht="20.100000000000001" customHeight="1">
      <c r="A40" s="11"/>
      <c r="B40" s="11"/>
      <c r="C40" s="322"/>
      <c r="D40" s="309"/>
      <c r="E40" s="271" t="s">
        <v>41</v>
      </c>
      <c r="F40" s="272"/>
      <c r="G40" s="303"/>
      <c r="H40" s="304"/>
      <c r="I40" s="304"/>
      <c r="J40" s="304"/>
      <c r="K40" s="304"/>
      <c r="L40" s="305"/>
    </row>
    <row r="41" spans="1:24" ht="20.100000000000001" customHeight="1">
      <c r="A41" s="11"/>
      <c r="B41" s="11"/>
      <c r="C41" s="322"/>
      <c r="D41" s="309" t="s">
        <v>71</v>
      </c>
      <c r="E41" s="269" t="s">
        <v>72</v>
      </c>
      <c r="F41" s="270"/>
      <c r="G41" s="314"/>
      <c r="H41" s="315"/>
      <c r="I41" s="315"/>
      <c r="J41" s="315"/>
      <c r="K41" s="315"/>
      <c r="L41" s="316"/>
      <c r="N41" s="2" t="s">
        <v>73</v>
      </c>
      <c r="O41" s="2" t="s">
        <v>74</v>
      </c>
      <c r="P41" s="2" t="s">
        <v>21</v>
      </c>
    </row>
    <row r="42" spans="1:24" ht="20.100000000000001" customHeight="1">
      <c r="A42" s="11"/>
      <c r="B42" s="11"/>
      <c r="C42" s="322"/>
      <c r="D42" s="309"/>
      <c r="E42" s="271" t="s">
        <v>41</v>
      </c>
      <c r="F42" s="272"/>
      <c r="G42" s="303"/>
      <c r="H42" s="304"/>
      <c r="I42" s="304"/>
      <c r="J42" s="304"/>
      <c r="K42" s="304"/>
      <c r="L42" s="305"/>
    </row>
    <row r="43" spans="1:24" ht="20.100000000000001" customHeight="1">
      <c r="A43" s="11"/>
      <c r="B43" s="11"/>
      <c r="C43" s="322"/>
      <c r="D43" s="321" t="s">
        <v>75</v>
      </c>
      <c r="E43" s="106" t="s">
        <v>76</v>
      </c>
      <c r="F43" s="106" t="s">
        <v>77</v>
      </c>
      <c r="G43" s="352"/>
      <c r="H43" s="353"/>
      <c r="I43" s="353"/>
      <c r="J43" s="353"/>
      <c r="K43" s="353"/>
      <c r="L43" s="110" t="s">
        <v>16</v>
      </c>
    </row>
    <row r="44" spans="1:24" ht="20.100000000000001" customHeight="1">
      <c r="A44" s="11"/>
      <c r="B44" s="11"/>
      <c r="C44" s="322"/>
      <c r="D44" s="323"/>
      <c r="E44" s="106" t="s">
        <v>78</v>
      </c>
      <c r="F44" s="106" t="s">
        <v>79</v>
      </c>
      <c r="G44" s="352"/>
      <c r="H44" s="353"/>
      <c r="I44" s="353"/>
      <c r="J44" s="353"/>
      <c r="K44" s="353"/>
      <c r="L44" s="110" t="s">
        <v>16</v>
      </c>
    </row>
    <row r="45" spans="1:24" ht="42" customHeight="1">
      <c r="A45" s="11"/>
      <c r="B45" s="11"/>
      <c r="C45" s="323"/>
      <c r="D45" s="107" t="s">
        <v>202</v>
      </c>
      <c r="E45" s="274" t="s">
        <v>80</v>
      </c>
      <c r="F45" s="281"/>
      <c r="G45" s="318"/>
      <c r="H45" s="319"/>
      <c r="I45" s="319"/>
      <c r="J45" s="319"/>
      <c r="K45" s="319"/>
      <c r="L45" s="320"/>
    </row>
    <row r="46" spans="1:24" ht="28.15" customHeight="1">
      <c r="A46" s="11"/>
      <c r="B46" s="12"/>
      <c r="C46" s="317" t="s">
        <v>81</v>
      </c>
      <c r="D46" s="161" t="s">
        <v>82</v>
      </c>
      <c r="E46" s="273" t="s">
        <v>83</v>
      </c>
      <c r="F46" s="274"/>
      <c r="G46" s="306"/>
      <c r="H46" s="307"/>
      <c r="I46" s="355" t="s">
        <v>84</v>
      </c>
      <c r="J46" s="356"/>
      <c r="K46" s="356"/>
      <c r="L46" s="357"/>
    </row>
    <row r="47" spans="1:24" ht="72" customHeight="1">
      <c r="A47" s="12"/>
      <c r="B47" s="14"/>
      <c r="C47" s="317"/>
      <c r="D47" s="161" t="s">
        <v>85</v>
      </c>
      <c r="E47" s="282" t="s">
        <v>86</v>
      </c>
      <c r="F47" s="280"/>
      <c r="G47" s="300"/>
      <c r="H47" s="301"/>
      <c r="I47" s="301"/>
      <c r="J47" s="301"/>
      <c r="K47" s="301"/>
      <c r="L47" s="302"/>
    </row>
    <row r="48" spans="1:24" ht="72" customHeight="1" thickBot="1">
      <c r="A48" s="13"/>
      <c r="B48" s="308" t="s">
        <v>87</v>
      </c>
      <c r="C48" s="309"/>
      <c r="D48" s="162" t="s">
        <v>58</v>
      </c>
      <c r="E48" s="280" t="s">
        <v>88</v>
      </c>
      <c r="F48" s="310"/>
      <c r="G48" s="311"/>
      <c r="H48" s="312"/>
      <c r="I48" s="312"/>
      <c r="J48" s="312"/>
      <c r="K48" s="312"/>
      <c r="L48" s="313"/>
    </row>
    <row r="49" spans="1:12" ht="20.100000000000001" customHeight="1">
      <c r="A49" s="3"/>
      <c r="B49" s="3"/>
      <c r="C49" s="299" t="s">
        <v>89</v>
      </c>
      <c r="D49" s="299"/>
      <c r="E49" s="299"/>
      <c r="F49" s="299"/>
      <c r="G49" s="299"/>
      <c r="H49" s="299"/>
      <c r="I49" s="299"/>
      <c r="J49" s="299"/>
      <c r="K49" s="299"/>
      <c r="L49" s="299"/>
    </row>
    <row r="50" spans="1:12" ht="20.100000000000001" customHeight="1">
      <c r="A50" s="3"/>
      <c r="B50" s="3"/>
      <c r="C50" s="299"/>
      <c r="D50" s="299"/>
      <c r="E50" s="299"/>
      <c r="F50" s="299"/>
      <c r="G50" s="299"/>
      <c r="H50" s="299"/>
      <c r="I50" s="299"/>
      <c r="J50" s="299"/>
      <c r="K50" s="299"/>
      <c r="L50" s="299"/>
    </row>
  </sheetData>
  <sheetProtection algorithmName="SHA-512" hashValue="sB+oE62zB9zgVOWj/BSaqIy9D7WDEBCLwpzhFLEl8RUJwjPZxiW/CWS5gmOIQZHofc3pzJygMpB2Hhe23gfOPQ==" saltValue="1/ocRu5On0YKyUYk0tSzAg==" spinCount="100000" sheet="1" objects="1" scenarios="1"/>
  <protectedRanges>
    <protectedRange sqref="F5 G7:L8 G11 G12:L14 G15:H15 J15:K15 H23 K23 G24:G26 J25:J26 G35 J35 G36:L37 G38 G47:L48 G39:L42 G43:K44 G45:G46 G10:L10 G16:L22 G27:L34" name="入力箇所"/>
    <protectedRange sqref="G9:L9" name="入力箇所_1"/>
  </protectedRanges>
  <mergeCells count="113">
    <mergeCell ref="B48:C48"/>
    <mergeCell ref="E48:F48"/>
    <mergeCell ref="G48:L48"/>
    <mergeCell ref="C49:L49"/>
    <mergeCell ref="C50:L50"/>
    <mergeCell ref="E45:F45"/>
    <mergeCell ref="G45:L45"/>
    <mergeCell ref="C46:C47"/>
    <mergeCell ref="E46:F46"/>
    <mergeCell ref="G46:H46"/>
    <mergeCell ref="I46:L46"/>
    <mergeCell ref="E47:F47"/>
    <mergeCell ref="G47:L47"/>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0:L20"/>
    <mergeCell ref="E21:F21"/>
    <mergeCell ref="G21:L21"/>
    <mergeCell ref="E16:F16"/>
    <mergeCell ref="G16:L16"/>
    <mergeCell ref="E17:F17"/>
    <mergeCell ref="G17:L17"/>
    <mergeCell ref="E18:F18"/>
    <mergeCell ref="G18:L18"/>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1:L1"/>
    <mergeCell ref="G2:L2"/>
    <mergeCell ref="A3:L3"/>
    <mergeCell ref="M3:X3"/>
    <mergeCell ref="A5:C5"/>
    <mergeCell ref="F5:L5"/>
    <mergeCell ref="A7:D7"/>
    <mergeCell ref="E7:F7"/>
    <mergeCell ref="G7:L7"/>
  </mergeCells>
  <phoneticPr fontId="1"/>
  <conditionalFormatting sqref="G14 G15:L15">
    <cfRule type="expression" dxfId="81" priority="6">
      <formula>AND($G$12=$P$12)</formula>
    </cfRule>
  </conditionalFormatting>
  <conditionalFormatting sqref="G34 G35:L35">
    <cfRule type="expression" dxfId="80" priority="9">
      <formula>$G$32=$P$32</formula>
    </cfRule>
  </conditionalFormatting>
  <conditionalFormatting sqref="G38:I38 G39 G40:L40 G41 G42:L42 G43:G45">
    <cfRule type="expression" dxfId="79" priority="11">
      <formula>$G$37=$O$37</formula>
    </cfRule>
  </conditionalFormatting>
  <conditionalFormatting sqref="G46:I46 G47:L47">
    <cfRule type="expression" dxfId="78" priority="12">
      <formula>$G$37=$N$37</formula>
    </cfRule>
  </conditionalFormatting>
  <conditionalFormatting sqref="G16:L22">
    <cfRule type="expression" dxfId="77" priority="1">
      <formula>OR($G$7=$O$7,$G$7=$P$7,$G$7=$Q$7)</formula>
    </cfRule>
  </conditionalFormatting>
  <conditionalFormatting sqref="G28:L28">
    <cfRule type="expression" dxfId="76" priority="7">
      <formula>OR($G$27=$N$27,$G$27=$O$27,$G$27=$P$27)</formula>
    </cfRule>
  </conditionalFormatting>
  <conditionalFormatting sqref="G29:L31">
    <cfRule type="expression" dxfId="75" priority="5">
      <formula>$G$7=$N$7</formula>
    </cfRule>
  </conditionalFormatting>
  <conditionalFormatting sqref="G31:L31">
    <cfRule type="expression" dxfId="74" priority="8">
      <formula>$G$30=$N$30</formula>
    </cfRule>
  </conditionalFormatting>
  <conditionalFormatting sqref="G40:L40">
    <cfRule type="expression" dxfId="73" priority="13">
      <formula>OR($G$39=$N$39,$G$39=$O$39)</formula>
    </cfRule>
  </conditionalFormatting>
  <conditionalFormatting sqref="G42:L42">
    <cfRule type="expression" dxfId="72" priority="14">
      <formula>OR($G$41=$N$41,$G$41=$O$41)</formula>
    </cfRule>
  </conditionalFormatting>
  <conditionalFormatting sqref="G48:L48">
    <cfRule type="expression" dxfId="71" priority="10">
      <formula>$G$36=$N$36</formula>
    </cfRule>
  </conditionalFormatting>
  <dataValidations count="22">
    <dataValidation type="list" allowBlank="1" showInputMessage="1" showErrorMessage="1" sqref="G36" xr:uid="{977C2CB0-151A-4A0D-AC79-5F0AE4C9EE10}">
      <formula1>$N$36:$O$36</formula1>
    </dataValidation>
    <dataValidation type="list" allowBlank="1" showInputMessage="1" showErrorMessage="1" sqref="G27" xr:uid="{F7CE7F4D-3E5E-4692-A168-761C55DB9D75}">
      <formula1>$N$27:$Q$27</formula1>
    </dataValidation>
    <dataValidation type="list" allowBlank="1" showInputMessage="1" showErrorMessage="1" sqref="G14" xr:uid="{4BDD7F96-6D86-4297-86EA-AD49F309DB81}">
      <formula1>$N$14:$O$14</formula1>
    </dataValidation>
    <dataValidation type="list" allowBlank="1" showInputMessage="1" showErrorMessage="1" sqref="G12" xr:uid="{12F789CD-AD7F-4DCA-B0EB-7C829CBD827F}">
      <formula1>$N$12:$P$12</formula1>
    </dataValidation>
    <dataValidation type="list" allowBlank="1" showInputMessage="1" showErrorMessage="1" sqref="G34" xr:uid="{5864AF59-24BE-4026-87A8-C1FC8E8DDF94}">
      <formula1>$N$34:$O$34</formula1>
    </dataValidation>
    <dataValidation type="list" allowBlank="1" showInputMessage="1" showErrorMessage="1" sqref="G32" xr:uid="{CF414AFA-CFA6-4AD7-B010-F7D1E045E6DA}">
      <formula1>$N$32:$P$32</formula1>
    </dataValidation>
    <dataValidation type="list" allowBlank="1" showInputMessage="1" showErrorMessage="1" sqref="G37" xr:uid="{DA0CB580-448F-471C-AA6B-F2FDE8B5373D}">
      <formula1>$N$37:$P$37</formula1>
    </dataValidation>
    <dataValidation type="whole" allowBlank="1" showInputMessage="1" showErrorMessage="1" sqref="G38:H38 G46:H46" xr:uid="{93467765-BD69-43E6-8548-12C7F1560101}">
      <formula1>0</formula1>
      <formula2>9999</formula2>
    </dataValidation>
    <dataValidation type="list" allowBlank="1" showInputMessage="1" showErrorMessage="1" sqref="G39" xr:uid="{1E56740C-19A0-44A2-9F05-FE74059E0134}">
      <formula1>$N$39:$P$39</formula1>
    </dataValidation>
    <dataValidation type="list" allowBlank="1" showInputMessage="1" showErrorMessage="1" sqref="G41" xr:uid="{52BBC922-5C4E-4D3A-A29B-CDEEC4EB1700}">
      <formula1>$N$41:$P$41</formula1>
    </dataValidation>
    <dataValidation type="list" allowBlank="1" showInputMessage="1" showErrorMessage="1" sqref="G30:L30" xr:uid="{EF546F2B-CFF4-4227-8634-F207A4483E6B}">
      <formula1>$N$30:$O$30</formula1>
    </dataValidation>
    <dataValidation type="list" allowBlank="1" showInputMessage="1" showErrorMessage="1" sqref="G7:L7" xr:uid="{DE117EC9-49B7-499C-AF09-388C19DDDDA6}">
      <formula1>$N$7:$Q$7</formula1>
    </dataValidation>
    <dataValidation type="list" allowBlank="1" showInputMessage="1" showErrorMessage="1" sqref="G45:L45" xr:uid="{E5396B28-E55C-4A8A-BFFD-9592BE547593}">
      <formula1>"適合,不適合"</formula1>
    </dataValidation>
    <dataValidation type="list" allowBlank="1" showInputMessage="1" showErrorMessage="1" sqref="G29:L29" xr:uid="{5698F0D7-7569-48C8-9389-EE5ED2D7CF28}">
      <formula1>$N$29:$P$29</formula1>
    </dataValidation>
    <dataValidation type="list" allowBlank="1" showInputMessage="1" showErrorMessage="1" sqref="G9:L9" xr:uid="{9F3BA2ED-D285-43D0-987B-D341EF226AD2}">
      <formula1>$N$9:$R$9</formula1>
    </dataValidation>
    <dataValidation type="list" allowBlank="1" showInputMessage="1" showErrorMessage="1" sqref="G19:L19" xr:uid="{C49728AD-7FCC-44E9-BE03-4022B05B5474}">
      <formula1>$N$19:$Q$19</formula1>
    </dataValidation>
    <dataValidation type="list" allowBlank="1" showInputMessage="1" showErrorMessage="1" sqref="G16:L16" xr:uid="{E56E2D63-5CBD-4FF4-84FD-1E9A9F59AB40}">
      <formula1>$N$16:$Q$16</formula1>
    </dataValidation>
    <dataValidation type="list" allowBlank="1" showInputMessage="1" showErrorMessage="1" sqref="G18:L18" xr:uid="{34C71331-29C0-459C-8991-A72D36710837}">
      <formula1>$N$18:$Q$18</formula1>
    </dataValidation>
    <dataValidation type="list" allowBlank="1" showInputMessage="1" showErrorMessage="1" sqref="G17:L17" xr:uid="{9D89CE06-ABF9-433B-A7C4-9B3516707451}">
      <formula1>$N$17:$Q$17</formula1>
    </dataValidation>
    <dataValidation type="list" allowBlank="1" showInputMessage="1" showErrorMessage="1" sqref="G20:L20" xr:uid="{119BDAA0-FEBF-4A99-ACF1-9DA384C53114}">
      <formula1>$N$20:$Q$20</formula1>
    </dataValidation>
    <dataValidation type="list" allowBlank="1" showInputMessage="1" showErrorMessage="1" sqref="G21:L21" xr:uid="{95DBCB5F-3CCD-4985-9189-83CC127E8A75}">
      <formula1>$N$21:$Q$21</formula1>
    </dataValidation>
    <dataValidation type="list" allowBlank="1" showInputMessage="1" showErrorMessage="1" sqref="G22:L22" xr:uid="{5C9B4F25-ED71-4070-AC0C-203730878ACE}">
      <formula1>$N$22:$Q$22</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FBBFD-0F0A-4082-9D38-491E8EDBCF16}">
  <sheetPr codeName="Sheet5">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298" t="s">
        <v>121</v>
      </c>
      <c r="H1" s="298"/>
      <c r="I1" s="298"/>
      <c r="J1" s="298"/>
      <c r="K1" s="298"/>
      <c r="L1" s="298"/>
    </row>
    <row r="2" spans="1:24">
      <c r="A2" s="3"/>
      <c r="B2" s="3"/>
      <c r="C2" s="3"/>
      <c r="D2" s="3"/>
      <c r="E2" s="3"/>
      <c r="F2" s="3"/>
      <c r="G2" s="354" t="s">
        <v>0</v>
      </c>
      <c r="H2" s="354"/>
      <c r="I2" s="354"/>
      <c r="J2" s="354"/>
      <c r="K2" s="354"/>
      <c r="L2" s="354"/>
    </row>
    <row r="3" spans="1:24" ht="20.100000000000001" customHeight="1">
      <c r="A3" s="268" t="s">
        <v>1</v>
      </c>
      <c r="B3" s="268"/>
      <c r="C3" s="268"/>
      <c r="D3" s="268"/>
      <c r="E3" s="268"/>
      <c r="F3" s="268"/>
      <c r="G3" s="268"/>
      <c r="H3" s="268"/>
      <c r="I3" s="268"/>
      <c r="J3" s="268"/>
      <c r="K3" s="268"/>
      <c r="L3" s="268"/>
      <c r="M3" s="268"/>
      <c r="N3" s="268"/>
      <c r="O3" s="268"/>
      <c r="P3" s="268"/>
      <c r="Q3" s="268"/>
      <c r="R3" s="268"/>
      <c r="S3" s="268"/>
      <c r="T3" s="268"/>
      <c r="U3" s="268"/>
      <c r="V3" s="268"/>
      <c r="W3" s="268"/>
      <c r="X3" s="268"/>
    </row>
    <row r="4" spans="1:24" ht="8.1" customHeight="1" thickBot="1">
      <c r="A4" s="7"/>
      <c r="B4" s="7"/>
      <c r="C4" s="7"/>
      <c r="D4" s="7"/>
      <c r="E4" s="7"/>
      <c r="F4" s="7"/>
      <c r="G4" s="7"/>
      <c r="H4" s="7"/>
      <c r="I4" s="7"/>
      <c r="J4" s="7"/>
      <c r="K4" s="7"/>
      <c r="L4" s="7"/>
    </row>
    <row r="5" spans="1:24" ht="24" customHeight="1" thickBot="1">
      <c r="A5" s="324" t="s">
        <v>2</v>
      </c>
      <c r="B5" s="325"/>
      <c r="C5" s="325"/>
      <c r="D5" s="8">
        <v>5</v>
      </c>
      <c r="E5" s="16" t="s">
        <v>3</v>
      </c>
      <c r="F5" s="375"/>
      <c r="G5" s="376"/>
      <c r="H5" s="376"/>
      <c r="I5" s="376"/>
      <c r="J5" s="376"/>
      <c r="K5" s="376"/>
      <c r="L5" s="377"/>
      <c r="M5" s="9"/>
    </row>
    <row r="6" spans="1:24" ht="8.1" customHeight="1" thickBot="1">
      <c r="A6" s="7"/>
      <c r="B6" s="7"/>
      <c r="C6" s="7"/>
      <c r="D6" s="7"/>
      <c r="E6" s="7"/>
      <c r="F6" s="7"/>
      <c r="G6" s="58"/>
      <c r="H6" s="58"/>
      <c r="I6" s="7"/>
      <c r="J6" s="7"/>
      <c r="K6" s="7"/>
      <c r="L6" s="7"/>
    </row>
    <row r="7" spans="1:24" ht="24" customHeight="1">
      <c r="A7" s="324" t="s">
        <v>4</v>
      </c>
      <c r="B7" s="325"/>
      <c r="C7" s="325"/>
      <c r="D7" s="309"/>
      <c r="E7" s="273" t="s">
        <v>5</v>
      </c>
      <c r="F7" s="274"/>
      <c r="G7" s="289"/>
      <c r="H7" s="290"/>
      <c r="I7" s="290"/>
      <c r="J7" s="290"/>
      <c r="K7" s="290"/>
      <c r="L7" s="291"/>
      <c r="N7" s="2" t="s">
        <v>6</v>
      </c>
      <c r="O7" s="2" t="s">
        <v>7</v>
      </c>
      <c r="P7" s="2" t="s">
        <v>8</v>
      </c>
      <c r="Q7" s="2" t="s">
        <v>9</v>
      </c>
    </row>
    <row r="8" spans="1:24" ht="24" customHeight="1">
      <c r="A8" s="292" t="s">
        <v>10</v>
      </c>
      <c r="B8" s="293"/>
      <c r="C8" s="294"/>
      <c r="D8" s="161" t="s">
        <v>11</v>
      </c>
      <c r="E8" s="282" t="s">
        <v>230</v>
      </c>
      <c r="F8" s="274"/>
      <c r="G8" s="283"/>
      <c r="H8" s="284"/>
      <c r="I8" s="284"/>
      <c r="J8" s="284"/>
      <c r="K8" s="284"/>
      <c r="L8" s="285"/>
      <c r="U8" s="5"/>
      <c r="V8" s="5"/>
      <c r="W8" s="5"/>
      <c r="X8" s="5"/>
    </row>
    <row r="9" spans="1:24" ht="24" customHeight="1">
      <c r="A9" s="295"/>
      <c r="B9" s="296"/>
      <c r="C9" s="297"/>
      <c r="D9" s="161" t="s">
        <v>175</v>
      </c>
      <c r="E9" s="282" t="s">
        <v>176</v>
      </c>
      <c r="F9" s="280"/>
      <c r="G9" s="286"/>
      <c r="H9" s="287"/>
      <c r="I9" s="287"/>
      <c r="J9" s="287"/>
      <c r="K9" s="287"/>
      <c r="L9" s="288"/>
      <c r="N9" s="2" t="s">
        <v>171</v>
      </c>
      <c r="O9" s="2" t="s">
        <v>172</v>
      </c>
      <c r="P9" s="2" t="s">
        <v>173</v>
      </c>
      <c r="Q9" s="2" t="s">
        <v>174</v>
      </c>
      <c r="R9" s="2" t="s">
        <v>21</v>
      </c>
      <c r="U9" s="5"/>
      <c r="V9" s="5"/>
      <c r="W9" s="5"/>
      <c r="X9" s="5"/>
    </row>
    <row r="10" spans="1:24" ht="24" customHeight="1">
      <c r="A10" s="295"/>
      <c r="B10" s="296"/>
      <c r="C10" s="297"/>
      <c r="D10" s="161" t="s">
        <v>12</v>
      </c>
      <c r="E10" s="282" t="s">
        <v>13</v>
      </c>
      <c r="F10" s="280"/>
      <c r="G10" s="286"/>
      <c r="H10" s="287"/>
      <c r="I10" s="287"/>
      <c r="J10" s="287"/>
      <c r="K10" s="287"/>
      <c r="L10" s="288"/>
      <c r="U10" s="5"/>
      <c r="V10" s="5"/>
      <c r="W10" s="5"/>
      <c r="X10" s="5"/>
    </row>
    <row r="11" spans="1:24" ht="24" customHeight="1">
      <c r="A11" s="295"/>
      <c r="B11" s="296"/>
      <c r="C11" s="297"/>
      <c r="D11" s="161" t="s">
        <v>14</v>
      </c>
      <c r="E11" s="273" t="s">
        <v>15</v>
      </c>
      <c r="F11" s="274"/>
      <c r="G11" s="367"/>
      <c r="H11" s="368"/>
      <c r="I11" s="358" t="s">
        <v>16</v>
      </c>
      <c r="J11" s="359"/>
      <c r="K11" s="359"/>
      <c r="L11" s="360"/>
      <c r="U11" s="5"/>
      <c r="V11" s="5"/>
      <c r="W11" s="5"/>
      <c r="X11" s="5"/>
    </row>
    <row r="12" spans="1:24" ht="20.100000000000001" customHeight="1">
      <c r="A12" s="295"/>
      <c r="B12" s="296"/>
      <c r="C12" s="297"/>
      <c r="D12" s="326" t="s">
        <v>17</v>
      </c>
      <c r="E12" s="269" t="s">
        <v>18</v>
      </c>
      <c r="F12" s="270"/>
      <c r="G12" s="361"/>
      <c r="H12" s="362"/>
      <c r="I12" s="362"/>
      <c r="J12" s="362"/>
      <c r="K12" s="362"/>
      <c r="L12" s="363"/>
      <c r="N12" s="2" t="s">
        <v>19</v>
      </c>
      <c r="O12" s="2" t="s">
        <v>20</v>
      </c>
      <c r="P12" s="2" t="s">
        <v>21</v>
      </c>
    </row>
    <row r="13" spans="1:24" ht="20.100000000000001" customHeight="1">
      <c r="A13" s="295"/>
      <c r="B13" s="296"/>
      <c r="C13" s="297"/>
      <c r="D13" s="317"/>
      <c r="E13" s="271" t="str">
        <f>"（"&amp;IF($G12=$N12,"土地の所有者",IF($G12=$O12,"土地の所有者",IF($G12="","土地の所有者、その他の内容","その他の内容")))&amp;"）"</f>
        <v>（土地の所有者、その他の内容）</v>
      </c>
      <c r="F13" s="272"/>
      <c r="G13" s="303"/>
      <c r="H13" s="304"/>
      <c r="I13" s="304"/>
      <c r="J13" s="304"/>
      <c r="K13" s="304"/>
      <c r="L13" s="305"/>
    </row>
    <row r="14" spans="1:24" ht="20.100000000000001" customHeight="1">
      <c r="A14" s="295"/>
      <c r="B14" s="296"/>
      <c r="C14" s="297"/>
      <c r="D14" s="317" t="s">
        <v>22</v>
      </c>
      <c r="E14" s="269" t="str">
        <f>IF($G12=$N12,"[取得済み,取得予定]",IF($G12=$O12,"[借地契約済み,借地契約予定]","[取得済み,取得予定,借地契約済み,借地契約予定]"))&amp;"　から選択"</f>
        <v>[取得済み,取得予定,借地契約済み,借地契約予定]　から選択</v>
      </c>
      <c r="F14" s="270"/>
      <c r="G14" s="314"/>
      <c r="H14" s="315"/>
      <c r="I14" s="315"/>
      <c r="J14" s="315"/>
      <c r="K14" s="315"/>
      <c r="L14" s="316"/>
      <c r="N14" s="2" t="str">
        <f>IF($G12=$N12,"取得済み",IF($G12=$O12,"借地契約済み",""))</f>
        <v/>
      </c>
      <c r="O14" s="2" t="str">
        <f>IF($G12=$N12,"取得予定",IF($G12=$O12,"借地契約予定",""))</f>
        <v/>
      </c>
    </row>
    <row r="15" spans="1:24" ht="20.100000000000001" customHeight="1">
      <c r="A15" s="295"/>
      <c r="B15" s="296"/>
      <c r="C15" s="297"/>
      <c r="D15" s="317"/>
      <c r="E15" s="271"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72"/>
      <c r="G15" s="369"/>
      <c r="H15" s="340"/>
      <c r="I15" s="17" t="s">
        <v>23</v>
      </c>
      <c r="J15" s="339"/>
      <c r="K15" s="340"/>
      <c r="L15" s="18" t="s">
        <v>24</v>
      </c>
    </row>
    <row r="16" spans="1:24" ht="36" customHeight="1">
      <c r="A16" s="295"/>
      <c r="B16" s="296"/>
      <c r="C16" s="297"/>
      <c r="D16" s="107" t="s">
        <v>195</v>
      </c>
      <c r="E16" s="280" t="s">
        <v>180</v>
      </c>
      <c r="F16" s="281"/>
      <c r="G16" s="277"/>
      <c r="H16" s="278"/>
      <c r="I16" s="278"/>
      <c r="J16" s="278"/>
      <c r="K16" s="278"/>
      <c r="L16" s="279"/>
      <c r="N16" s="2" t="s">
        <v>25</v>
      </c>
      <c r="O16" s="2" t="s">
        <v>177</v>
      </c>
      <c r="P16" s="2" t="s">
        <v>178</v>
      </c>
      <c r="Q16" s="2" t="s">
        <v>179</v>
      </c>
    </row>
    <row r="17" spans="1:29" ht="36" customHeight="1">
      <c r="A17" s="295"/>
      <c r="B17" s="296"/>
      <c r="C17" s="297"/>
      <c r="D17" s="107" t="s">
        <v>196</v>
      </c>
      <c r="E17" s="280" t="s">
        <v>180</v>
      </c>
      <c r="F17" s="281"/>
      <c r="G17" s="277"/>
      <c r="H17" s="278"/>
      <c r="I17" s="278"/>
      <c r="J17" s="278"/>
      <c r="K17" s="278"/>
      <c r="L17" s="279"/>
      <c r="N17" s="2" t="s">
        <v>25</v>
      </c>
      <c r="O17" s="2" t="s">
        <v>177</v>
      </c>
      <c r="P17" s="2" t="s">
        <v>178</v>
      </c>
      <c r="Q17" s="2" t="s">
        <v>179</v>
      </c>
    </row>
    <row r="18" spans="1:29" ht="36" customHeight="1">
      <c r="A18" s="295"/>
      <c r="B18" s="296"/>
      <c r="C18" s="297"/>
      <c r="D18" s="107" t="s">
        <v>197</v>
      </c>
      <c r="E18" s="280" t="s">
        <v>180</v>
      </c>
      <c r="F18" s="281"/>
      <c r="G18" s="277"/>
      <c r="H18" s="278"/>
      <c r="I18" s="278"/>
      <c r="J18" s="278"/>
      <c r="K18" s="278"/>
      <c r="L18" s="279"/>
      <c r="N18" s="2" t="s">
        <v>25</v>
      </c>
      <c r="O18" s="2" t="s">
        <v>177</v>
      </c>
      <c r="P18" s="2" t="s">
        <v>178</v>
      </c>
      <c r="Q18" s="2" t="s">
        <v>179</v>
      </c>
    </row>
    <row r="19" spans="1:29" ht="36" customHeight="1">
      <c r="A19" s="295"/>
      <c r="B19" s="296"/>
      <c r="C19" s="297"/>
      <c r="D19" s="107" t="s">
        <v>199</v>
      </c>
      <c r="E19" s="280" t="s">
        <v>180</v>
      </c>
      <c r="F19" s="281"/>
      <c r="G19" s="277"/>
      <c r="H19" s="278"/>
      <c r="I19" s="278"/>
      <c r="J19" s="278"/>
      <c r="K19" s="278"/>
      <c r="L19" s="279"/>
      <c r="N19" s="2" t="s">
        <v>25</v>
      </c>
      <c r="O19" s="2" t="s">
        <v>177</v>
      </c>
      <c r="P19" s="2" t="s">
        <v>178</v>
      </c>
      <c r="Q19" s="2" t="s">
        <v>179</v>
      </c>
    </row>
    <row r="20" spans="1:29" ht="36" customHeight="1">
      <c r="A20" s="295"/>
      <c r="B20" s="296"/>
      <c r="C20" s="297"/>
      <c r="D20" s="107" t="s">
        <v>198</v>
      </c>
      <c r="E20" s="280" t="s">
        <v>180</v>
      </c>
      <c r="F20" s="281"/>
      <c r="G20" s="277"/>
      <c r="H20" s="278"/>
      <c r="I20" s="278"/>
      <c r="J20" s="278"/>
      <c r="K20" s="278"/>
      <c r="L20" s="279"/>
      <c r="N20" s="2" t="s">
        <v>25</v>
      </c>
      <c r="O20" s="2" t="s">
        <v>177</v>
      </c>
      <c r="P20" s="2" t="s">
        <v>178</v>
      </c>
      <c r="Q20" s="2" t="s">
        <v>179</v>
      </c>
    </row>
    <row r="21" spans="1:29" ht="36" customHeight="1">
      <c r="A21" s="295"/>
      <c r="B21" s="296"/>
      <c r="C21" s="297"/>
      <c r="D21" s="107" t="s">
        <v>200</v>
      </c>
      <c r="E21" s="280" t="s">
        <v>180</v>
      </c>
      <c r="F21" s="281"/>
      <c r="G21" s="277"/>
      <c r="H21" s="278"/>
      <c r="I21" s="278"/>
      <c r="J21" s="278"/>
      <c r="K21" s="278"/>
      <c r="L21" s="279"/>
      <c r="N21" s="2" t="s">
        <v>25</v>
      </c>
      <c r="O21" s="2" t="s">
        <v>177</v>
      </c>
      <c r="P21" s="2" t="s">
        <v>178</v>
      </c>
      <c r="Q21" s="2" t="s">
        <v>179</v>
      </c>
    </row>
    <row r="22" spans="1:29" ht="72" customHeight="1">
      <c r="A22" s="295"/>
      <c r="B22" s="296"/>
      <c r="C22" s="297"/>
      <c r="D22" s="107" t="s">
        <v>201</v>
      </c>
      <c r="E22" s="280" t="s">
        <v>180</v>
      </c>
      <c r="F22" s="281"/>
      <c r="G22" s="277"/>
      <c r="H22" s="278"/>
      <c r="I22" s="278"/>
      <c r="J22" s="278"/>
      <c r="K22" s="278"/>
      <c r="L22" s="279"/>
      <c r="N22" s="2" t="s">
        <v>25</v>
      </c>
      <c r="O22" s="2" t="s">
        <v>177</v>
      </c>
      <c r="P22" s="2" t="s">
        <v>178</v>
      </c>
      <c r="Q22" s="2" t="s">
        <v>179</v>
      </c>
    </row>
    <row r="23" spans="1:29" ht="20.100000000000001" customHeight="1">
      <c r="A23" s="292" t="s">
        <v>26</v>
      </c>
      <c r="B23" s="293"/>
      <c r="C23" s="294"/>
      <c r="D23" s="161" t="s">
        <v>27</v>
      </c>
      <c r="E23" s="273" t="s">
        <v>28</v>
      </c>
      <c r="F23" s="274"/>
      <c r="G23" s="59" t="s">
        <v>29</v>
      </c>
      <c r="H23" s="45"/>
      <c r="I23" s="52" t="s">
        <v>30</v>
      </c>
      <c r="J23" s="53" t="s">
        <v>31</v>
      </c>
      <c r="K23" s="54"/>
      <c r="L23" s="55" t="s">
        <v>30</v>
      </c>
    </row>
    <row r="24" spans="1:29" ht="20.100000000000001" customHeight="1">
      <c r="A24" s="295"/>
      <c r="B24" s="296"/>
      <c r="C24" s="297"/>
      <c r="D24" s="161" t="s">
        <v>32</v>
      </c>
      <c r="E24" s="273" t="s">
        <v>33</v>
      </c>
      <c r="F24" s="274"/>
      <c r="G24" s="367"/>
      <c r="H24" s="368"/>
      <c r="I24" s="364" t="s">
        <v>16</v>
      </c>
      <c r="J24" s="365"/>
      <c r="K24" s="365"/>
      <c r="L24" s="366"/>
      <c r="U24" s="5"/>
      <c r="V24" s="5"/>
      <c r="W24" s="5"/>
      <c r="X24" s="5"/>
    </row>
    <row r="25" spans="1:29" ht="20.100000000000001" customHeight="1">
      <c r="A25" s="295"/>
      <c r="B25" s="296"/>
      <c r="C25" s="297"/>
      <c r="D25" s="161" t="str">
        <f>"着工"&amp;IF($G$7&lt;&gt;$N$7,"","（予定）")&amp;"年月"&amp;IF(OR($G$7=$O$7,$G$7=$P$7),"（当初）","")</f>
        <v>着工年月</v>
      </c>
      <c r="E25" s="341" t="s">
        <v>34</v>
      </c>
      <c r="F25" s="274"/>
      <c r="G25" s="306"/>
      <c r="H25" s="307"/>
      <c r="I25" s="50" t="s">
        <v>23</v>
      </c>
      <c r="J25" s="275"/>
      <c r="K25" s="276"/>
      <c r="L25" s="20" t="s">
        <v>24</v>
      </c>
      <c r="U25" s="5"/>
      <c r="V25" s="5"/>
      <c r="W25" s="5"/>
      <c r="X25" s="5"/>
    </row>
    <row r="26" spans="1:29" ht="20.100000000000001" customHeight="1">
      <c r="A26" s="295"/>
      <c r="B26" s="296"/>
      <c r="C26" s="297"/>
      <c r="D26" s="161" t="str">
        <f>"竣工"&amp;IF($G$7&lt;&gt;$N$7,"","（予定）")&amp;"年月"&amp;IF(OR($G$7=$O$7,$G$7=$P$7),"（当初）","")</f>
        <v>竣工年月</v>
      </c>
      <c r="E26" s="271" t="s">
        <v>34</v>
      </c>
      <c r="F26" s="272"/>
      <c r="G26" s="342"/>
      <c r="H26" s="343"/>
      <c r="I26" s="19" t="s">
        <v>23</v>
      </c>
      <c r="J26" s="350"/>
      <c r="K26" s="351"/>
      <c r="L26" s="51" t="s">
        <v>24</v>
      </c>
      <c r="U26" s="5"/>
      <c r="V26" s="5"/>
      <c r="W26" s="5"/>
      <c r="X26" s="5"/>
    </row>
    <row r="27" spans="1:29" ht="20.100000000000001" customHeight="1">
      <c r="A27" s="295"/>
      <c r="B27" s="296"/>
      <c r="C27" s="297"/>
      <c r="D27" s="317" t="s">
        <v>35</v>
      </c>
      <c r="E27" s="269" t="s">
        <v>36</v>
      </c>
      <c r="F27" s="270"/>
      <c r="G27" s="361"/>
      <c r="H27" s="362"/>
      <c r="I27" s="362"/>
      <c r="J27" s="362"/>
      <c r="K27" s="362"/>
      <c r="L27" s="363"/>
      <c r="N27" s="2" t="s">
        <v>37</v>
      </c>
      <c r="O27" s="2" t="s">
        <v>38</v>
      </c>
      <c r="P27" s="2" t="s">
        <v>39</v>
      </c>
      <c r="Q27" s="2" t="s">
        <v>40</v>
      </c>
    </row>
    <row r="28" spans="1:29" ht="20.100000000000001" customHeight="1">
      <c r="A28" s="295"/>
      <c r="B28" s="296"/>
      <c r="C28" s="297"/>
      <c r="D28" s="317"/>
      <c r="E28" s="271" t="s">
        <v>41</v>
      </c>
      <c r="F28" s="272"/>
      <c r="G28" s="283"/>
      <c r="H28" s="284"/>
      <c r="I28" s="284"/>
      <c r="J28" s="284"/>
      <c r="K28" s="284"/>
      <c r="L28" s="285"/>
    </row>
    <row r="29" spans="1:29" ht="32.1" customHeight="1">
      <c r="A29" s="295"/>
      <c r="B29" s="296"/>
      <c r="C29" s="297"/>
      <c r="D29" s="10" t="s">
        <v>42</v>
      </c>
      <c r="E29" s="282" t="s">
        <v>203</v>
      </c>
      <c r="F29" s="280"/>
      <c r="G29" s="347"/>
      <c r="H29" s="348"/>
      <c r="I29" s="348"/>
      <c r="J29" s="348"/>
      <c r="K29" s="348"/>
      <c r="L29" s="349"/>
      <c r="N29" s="2" t="s">
        <v>43</v>
      </c>
      <c r="O29" s="2" t="s">
        <v>44</v>
      </c>
      <c r="P29" s="2" t="s">
        <v>204</v>
      </c>
      <c r="U29" s="1"/>
      <c r="V29" s="1"/>
      <c r="W29" s="1"/>
      <c r="X29" s="1"/>
      <c r="Y29" s="1"/>
      <c r="Z29" s="1"/>
      <c r="AA29" s="1"/>
      <c r="AB29" s="1"/>
      <c r="AC29" s="1"/>
    </row>
    <row r="30" spans="1:29" ht="20.100000000000001" customHeight="1">
      <c r="A30" s="295"/>
      <c r="B30" s="296"/>
      <c r="C30" s="297"/>
      <c r="D30" s="329" t="s">
        <v>45</v>
      </c>
      <c r="E30" s="327" t="s">
        <v>46</v>
      </c>
      <c r="F30" s="328"/>
      <c r="G30" s="344"/>
      <c r="H30" s="345"/>
      <c r="I30" s="345"/>
      <c r="J30" s="345"/>
      <c r="K30" s="345"/>
      <c r="L30" s="346"/>
      <c r="N30" s="2" t="s">
        <v>47</v>
      </c>
      <c r="O30" s="2" t="s">
        <v>48</v>
      </c>
      <c r="U30" s="1"/>
      <c r="V30" s="1"/>
      <c r="W30" s="1"/>
      <c r="X30" s="1"/>
      <c r="Y30" s="1"/>
      <c r="Z30" s="1"/>
      <c r="AA30" s="1"/>
      <c r="AB30" s="1"/>
      <c r="AC30" s="1"/>
    </row>
    <row r="31" spans="1:29" ht="20.100000000000001" customHeight="1">
      <c r="A31" s="295"/>
      <c r="B31" s="296"/>
      <c r="C31" s="297"/>
      <c r="D31" s="330"/>
      <c r="E31" s="331" t="s">
        <v>49</v>
      </c>
      <c r="F31" s="332"/>
      <c r="G31" s="303"/>
      <c r="H31" s="304"/>
      <c r="I31" s="304"/>
      <c r="J31" s="304"/>
      <c r="K31" s="304"/>
      <c r="L31" s="305"/>
      <c r="U31" s="1"/>
      <c r="V31" s="1"/>
      <c r="W31" s="1"/>
      <c r="X31" s="1"/>
      <c r="Y31" s="1"/>
      <c r="Z31" s="1"/>
      <c r="AA31" s="1"/>
      <c r="AB31" s="1"/>
      <c r="AC31" s="1"/>
    </row>
    <row r="32" spans="1:29" ht="20.100000000000001" customHeight="1">
      <c r="A32" s="295"/>
      <c r="B32" s="296"/>
      <c r="C32" s="297"/>
      <c r="D32" s="326" t="s">
        <v>17</v>
      </c>
      <c r="E32" s="269" t="s">
        <v>50</v>
      </c>
      <c r="F32" s="270"/>
      <c r="G32" s="314"/>
      <c r="H32" s="315"/>
      <c r="I32" s="315"/>
      <c r="J32" s="315"/>
      <c r="K32" s="315"/>
      <c r="L32" s="316"/>
      <c r="N32" s="2" t="s">
        <v>51</v>
      </c>
      <c r="O32" s="2" t="s">
        <v>52</v>
      </c>
      <c r="P32" s="60" t="s">
        <v>40</v>
      </c>
      <c r="U32" s="1"/>
      <c r="V32" s="1"/>
      <c r="W32" s="1"/>
      <c r="X32" s="1"/>
      <c r="Y32" s="1"/>
      <c r="Z32" s="1"/>
      <c r="AA32" s="1"/>
      <c r="AB32" s="1"/>
      <c r="AC32" s="1"/>
    </row>
    <row r="33" spans="1:24" ht="20.100000000000001" customHeight="1">
      <c r="A33" s="295"/>
      <c r="B33" s="296"/>
      <c r="C33" s="297"/>
      <c r="D33" s="317"/>
      <c r="E33" s="271" t="str">
        <f>"（"&amp;IF($G32=$N32,"建物の所有者",IF($G32=$O32,"建物の所有者",IF($G32="","建物の所有者、その他の内容","その他の内容")))&amp;"）"</f>
        <v>（建物の所有者、その他の内容）</v>
      </c>
      <c r="F33" s="272"/>
      <c r="G33" s="303"/>
      <c r="H33" s="304"/>
      <c r="I33" s="304"/>
      <c r="J33" s="304"/>
      <c r="K33" s="304"/>
      <c r="L33" s="305"/>
    </row>
    <row r="34" spans="1:24" ht="20.100000000000001" customHeight="1">
      <c r="A34" s="295"/>
      <c r="B34" s="296"/>
      <c r="C34" s="297"/>
      <c r="D34" s="317" t="s">
        <v>22</v>
      </c>
      <c r="E34" s="269" t="str">
        <f>IF($G32=$N32,"[取得済み,取得予定]",IF($G32=$O32,"[賃貸借契約済み,賃貸借契約予定]","[取得済み,取得予定,賃貸借契約済み,賃貸借契約予定]"))&amp;"　から選択"</f>
        <v>[取得済み,取得予定,賃貸借契約済み,賃貸借契約予定]　から選択</v>
      </c>
      <c r="F34" s="270"/>
      <c r="G34" s="314"/>
      <c r="H34" s="315"/>
      <c r="I34" s="315"/>
      <c r="J34" s="315"/>
      <c r="K34" s="315"/>
      <c r="L34" s="316"/>
      <c r="N34" s="2" t="str">
        <f>IF($G32=$N32,"取得済み",IF($G32=$O32,"賃貸借契約済み",""))</f>
        <v/>
      </c>
      <c r="O34" s="2" t="str">
        <f>IF($G32=$N32,"取得予定",IF($G32=$O32,"賃貸借契約予定",""))</f>
        <v/>
      </c>
    </row>
    <row r="35" spans="1:24" ht="20.100000000000001" customHeight="1">
      <c r="A35" s="295"/>
      <c r="B35" s="296"/>
      <c r="C35" s="297"/>
      <c r="D35" s="317"/>
      <c r="E35" s="271"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72"/>
      <c r="G35" s="370"/>
      <c r="H35" s="371"/>
      <c r="I35" s="56" t="s">
        <v>23</v>
      </c>
      <c r="J35" s="337"/>
      <c r="K35" s="338"/>
      <c r="L35" s="57" t="s">
        <v>24</v>
      </c>
    </row>
    <row r="36" spans="1:24" ht="20.100000000000001" customHeight="1">
      <c r="A36" s="11"/>
      <c r="B36" s="333" t="s">
        <v>53</v>
      </c>
      <c r="C36" s="294"/>
      <c r="D36" s="161" t="s">
        <v>54</v>
      </c>
      <c r="E36" s="273" t="s">
        <v>55</v>
      </c>
      <c r="F36" s="274"/>
      <c r="G36" s="334"/>
      <c r="H36" s="335"/>
      <c r="I36" s="335"/>
      <c r="J36" s="335"/>
      <c r="K36" s="335"/>
      <c r="L36" s="336"/>
      <c r="N36" s="2" t="s">
        <v>56</v>
      </c>
      <c r="O36" s="2" t="s">
        <v>57</v>
      </c>
      <c r="U36" s="5"/>
      <c r="V36" s="5"/>
      <c r="W36" s="5"/>
      <c r="X36" s="5"/>
    </row>
    <row r="37" spans="1:24" ht="20.100000000000001" customHeight="1">
      <c r="A37" s="11"/>
      <c r="B37" s="295"/>
      <c r="C37" s="297"/>
      <c r="D37" s="161" t="s">
        <v>58</v>
      </c>
      <c r="E37" s="273" t="s">
        <v>59</v>
      </c>
      <c r="F37" s="274"/>
      <c r="G37" s="334"/>
      <c r="H37" s="335"/>
      <c r="I37" s="335"/>
      <c r="J37" s="335"/>
      <c r="K37" s="335"/>
      <c r="L37" s="336"/>
      <c r="N37" s="15" t="s">
        <v>60</v>
      </c>
      <c r="O37" s="15" t="s">
        <v>61</v>
      </c>
      <c r="P37" s="2" t="s">
        <v>62</v>
      </c>
      <c r="U37" s="5"/>
      <c r="V37" s="5"/>
      <c r="W37" s="5"/>
      <c r="X37" s="5"/>
    </row>
    <row r="38" spans="1:24" ht="28.15" customHeight="1">
      <c r="A38" s="11"/>
      <c r="B38" s="11"/>
      <c r="C38" s="321" t="s">
        <v>63</v>
      </c>
      <c r="D38" s="161" t="s">
        <v>64</v>
      </c>
      <c r="E38" s="273" t="s">
        <v>65</v>
      </c>
      <c r="F38" s="274"/>
      <c r="G38" s="342"/>
      <c r="H38" s="343"/>
      <c r="I38" s="372" t="s">
        <v>66</v>
      </c>
      <c r="J38" s="373"/>
      <c r="K38" s="373"/>
      <c r="L38" s="374"/>
    </row>
    <row r="39" spans="1:24" ht="20.100000000000001" customHeight="1">
      <c r="A39" s="11"/>
      <c r="B39" s="11"/>
      <c r="C39" s="322"/>
      <c r="D39" s="309" t="s">
        <v>67</v>
      </c>
      <c r="E39" s="269" t="s">
        <v>68</v>
      </c>
      <c r="F39" s="270"/>
      <c r="G39" s="314"/>
      <c r="H39" s="315"/>
      <c r="I39" s="315"/>
      <c r="J39" s="315"/>
      <c r="K39" s="315"/>
      <c r="L39" s="316"/>
      <c r="N39" s="2" t="s">
        <v>69</v>
      </c>
      <c r="O39" s="2" t="s">
        <v>70</v>
      </c>
      <c r="P39" s="2" t="s">
        <v>21</v>
      </c>
    </row>
    <row r="40" spans="1:24" ht="20.100000000000001" customHeight="1">
      <c r="A40" s="11"/>
      <c r="B40" s="11"/>
      <c r="C40" s="322"/>
      <c r="D40" s="309"/>
      <c r="E40" s="271" t="s">
        <v>41</v>
      </c>
      <c r="F40" s="272"/>
      <c r="G40" s="303"/>
      <c r="H40" s="304"/>
      <c r="I40" s="304"/>
      <c r="J40" s="304"/>
      <c r="K40" s="304"/>
      <c r="L40" s="305"/>
    </row>
    <row r="41" spans="1:24" ht="20.100000000000001" customHeight="1">
      <c r="A41" s="11"/>
      <c r="B41" s="11"/>
      <c r="C41" s="322"/>
      <c r="D41" s="309" t="s">
        <v>71</v>
      </c>
      <c r="E41" s="269" t="s">
        <v>72</v>
      </c>
      <c r="F41" s="270"/>
      <c r="G41" s="314"/>
      <c r="H41" s="315"/>
      <c r="I41" s="315"/>
      <c r="J41" s="315"/>
      <c r="K41" s="315"/>
      <c r="L41" s="316"/>
      <c r="N41" s="2" t="s">
        <v>73</v>
      </c>
      <c r="O41" s="2" t="s">
        <v>74</v>
      </c>
      <c r="P41" s="2" t="s">
        <v>21</v>
      </c>
    </row>
    <row r="42" spans="1:24" ht="20.100000000000001" customHeight="1">
      <c r="A42" s="11"/>
      <c r="B42" s="11"/>
      <c r="C42" s="322"/>
      <c r="D42" s="309"/>
      <c r="E42" s="271" t="s">
        <v>41</v>
      </c>
      <c r="F42" s="272"/>
      <c r="G42" s="303"/>
      <c r="H42" s="304"/>
      <c r="I42" s="304"/>
      <c r="J42" s="304"/>
      <c r="K42" s="304"/>
      <c r="L42" s="305"/>
    </row>
    <row r="43" spans="1:24" ht="20.100000000000001" customHeight="1">
      <c r="A43" s="11"/>
      <c r="B43" s="11"/>
      <c r="C43" s="322"/>
      <c r="D43" s="321" t="s">
        <v>75</v>
      </c>
      <c r="E43" s="106" t="s">
        <v>76</v>
      </c>
      <c r="F43" s="106" t="s">
        <v>77</v>
      </c>
      <c r="G43" s="352"/>
      <c r="H43" s="353"/>
      <c r="I43" s="353"/>
      <c r="J43" s="353"/>
      <c r="K43" s="353"/>
      <c r="L43" s="110" t="s">
        <v>16</v>
      </c>
    </row>
    <row r="44" spans="1:24" ht="20.100000000000001" customHeight="1">
      <c r="A44" s="11"/>
      <c r="B44" s="11"/>
      <c r="C44" s="322"/>
      <c r="D44" s="323"/>
      <c r="E44" s="106" t="s">
        <v>78</v>
      </c>
      <c r="F44" s="106" t="s">
        <v>79</v>
      </c>
      <c r="G44" s="352"/>
      <c r="H44" s="353"/>
      <c r="I44" s="353"/>
      <c r="J44" s="353"/>
      <c r="K44" s="353"/>
      <c r="L44" s="110" t="s">
        <v>16</v>
      </c>
    </row>
    <row r="45" spans="1:24" ht="42" customHeight="1">
      <c r="A45" s="11"/>
      <c r="B45" s="11"/>
      <c r="C45" s="323"/>
      <c r="D45" s="107" t="s">
        <v>202</v>
      </c>
      <c r="E45" s="274" t="s">
        <v>80</v>
      </c>
      <c r="F45" s="281"/>
      <c r="G45" s="318"/>
      <c r="H45" s="319"/>
      <c r="I45" s="319"/>
      <c r="J45" s="319"/>
      <c r="K45" s="319"/>
      <c r="L45" s="320"/>
    </row>
    <row r="46" spans="1:24" ht="28.15" customHeight="1">
      <c r="A46" s="11"/>
      <c r="B46" s="12"/>
      <c r="C46" s="317" t="s">
        <v>81</v>
      </c>
      <c r="D46" s="161" t="s">
        <v>82</v>
      </c>
      <c r="E46" s="273" t="s">
        <v>83</v>
      </c>
      <c r="F46" s="274"/>
      <c r="G46" s="306"/>
      <c r="H46" s="307"/>
      <c r="I46" s="355" t="s">
        <v>84</v>
      </c>
      <c r="J46" s="356"/>
      <c r="K46" s="356"/>
      <c r="L46" s="357"/>
    </row>
    <row r="47" spans="1:24" ht="72" customHeight="1">
      <c r="A47" s="12"/>
      <c r="B47" s="14"/>
      <c r="C47" s="317"/>
      <c r="D47" s="161" t="s">
        <v>85</v>
      </c>
      <c r="E47" s="282" t="s">
        <v>86</v>
      </c>
      <c r="F47" s="280"/>
      <c r="G47" s="300"/>
      <c r="H47" s="301"/>
      <c r="I47" s="301"/>
      <c r="J47" s="301"/>
      <c r="K47" s="301"/>
      <c r="L47" s="302"/>
    </row>
    <row r="48" spans="1:24" ht="72" customHeight="1" thickBot="1">
      <c r="A48" s="13"/>
      <c r="B48" s="308" t="s">
        <v>87</v>
      </c>
      <c r="C48" s="309"/>
      <c r="D48" s="162" t="s">
        <v>58</v>
      </c>
      <c r="E48" s="280" t="s">
        <v>88</v>
      </c>
      <c r="F48" s="310"/>
      <c r="G48" s="311"/>
      <c r="H48" s="312"/>
      <c r="I48" s="312"/>
      <c r="J48" s="312"/>
      <c r="K48" s="312"/>
      <c r="L48" s="313"/>
    </row>
    <row r="49" spans="1:12" ht="20.100000000000001" customHeight="1">
      <c r="A49" s="3"/>
      <c r="B49" s="3"/>
      <c r="C49" s="299" t="s">
        <v>89</v>
      </c>
      <c r="D49" s="299"/>
      <c r="E49" s="299"/>
      <c r="F49" s="299"/>
      <c r="G49" s="299"/>
      <c r="H49" s="299"/>
      <c r="I49" s="299"/>
      <c r="J49" s="299"/>
      <c r="K49" s="299"/>
      <c r="L49" s="299"/>
    </row>
    <row r="50" spans="1:12" ht="20.100000000000001" customHeight="1">
      <c r="A50" s="3"/>
      <c r="B50" s="3"/>
      <c r="C50" s="299"/>
      <c r="D50" s="299"/>
      <c r="E50" s="299"/>
      <c r="F50" s="299"/>
      <c r="G50" s="299"/>
      <c r="H50" s="299"/>
      <c r="I50" s="299"/>
      <c r="J50" s="299"/>
      <c r="K50" s="299"/>
      <c r="L50" s="299"/>
    </row>
  </sheetData>
  <sheetProtection algorithmName="SHA-512" hashValue="vGQhSABnmBs48KkcTXWFExlgPDIlplI+HIZHkaYipl4vTTkK9wKjeOF6Kg4rkz6RXTbyIBH2oHSLgRxzNtBj4A==" saltValue="mPQ78Sw90yARxgxvX4JK5w==" spinCount="100000" sheet="1" objects="1" scenarios="1"/>
  <protectedRanges>
    <protectedRange sqref="F5 G7:L8 G11 G12:L14 G15:H15 J15:K15 H23 K23 G24:G26 J25:J26 G35 J35 G36:L37 G38 G47:L48 G39:L42 G43:K44 G45:G46 G10:L10 G16:L22 G27:L34" name="入力箇所"/>
    <protectedRange sqref="G9:L9" name="入力箇所_1"/>
  </protectedRanges>
  <mergeCells count="113">
    <mergeCell ref="B48:C48"/>
    <mergeCell ref="E48:F48"/>
    <mergeCell ref="G48:L48"/>
    <mergeCell ref="C49:L49"/>
    <mergeCell ref="C50:L50"/>
    <mergeCell ref="E45:F45"/>
    <mergeCell ref="G45:L45"/>
    <mergeCell ref="C46:C47"/>
    <mergeCell ref="E46:F46"/>
    <mergeCell ref="G46:H46"/>
    <mergeCell ref="I46:L46"/>
    <mergeCell ref="E47:F47"/>
    <mergeCell ref="G47:L47"/>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0:L20"/>
    <mergeCell ref="E21:F21"/>
    <mergeCell ref="G21:L21"/>
    <mergeCell ref="E16:F16"/>
    <mergeCell ref="G16:L16"/>
    <mergeCell ref="E17:F17"/>
    <mergeCell ref="G17:L17"/>
    <mergeCell ref="E18:F18"/>
    <mergeCell ref="G18:L18"/>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1:L1"/>
    <mergeCell ref="G2:L2"/>
    <mergeCell ref="A3:L3"/>
    <mergeCell ref="M3:X3"/>
    <mergeCell ref="A5:C5"/>
    <mergeCell ref="F5:L5"/>
    <mergeCell ref="A7:D7"/>
    <mergeCell ref="E7:F7"/>
    <mergeCell ref="G7:L7"/>
  </mergeCells>
  <phoneticPr fontId="1"/>
  <conditionalFormatting sqref="G14 G15:L15">
    <cfRule type="expression" dxfId="70" priority="6">
      <formula>AND($G$12=$P$12)</formula>
    </cfRule>
  </conditionalFormatting>
  <conditionalFormatting sqref="G34 G35:L35">
    <cfRule type="expression" dxfId="69" priority="9">
      <formula>$G$32=$P$32</formula>
    </cfRule>
  </conditionalFormatting>
  <conditionalFormatting sqref="G38:I38 G39 G40:L40 G41 G42:L42 G43:G45">
    <cfRule type="expression" dxfId="68" priority="11">
      <formula>$G$37=$O$37</formula>
    </cfRule>
  </conditionalFormatting>
  <conditionalFormatting sqref="G46:I46 G47:L47">
    <cfRule type="expression" dxfId="67" priority="12">
      <formula>$G$37=$N$37</formula>
    </cfRule>
  </conditionalFormatting>
  <conditionalFormatting sqref="G16:L22">
    <cfRule type="expression" dxfId="66" priority="1">
      <formula>OR($G$7=$O$7,$G$7=$P$7,$G$7=$Q$7)</formula>
    </cfRule>
  </conditionalFormatting>
  <conditionalFormatting sqref="G28:L28">
    <cfRule type="expression" dxfId="65" priority="7">
      <formula>OR($G$27=$N$27,$G$27=$O$27,$G$27=$P$27)</formula>
    </cfRule>
  </conditionalFormatting>
  <conditionalFormatting sqref="G29:L31">
    <cfRule type="expression" dxfId="64" priority="5">
      <formula>$G$7=$N$7</formula>
    </cfRule>
  </conditionalFormatting>
  <conditionalFormatting sqref="G31:L31">
    <cfRule type="expression" dxfId="63" priority="8">
      <formula>$G$30=$N$30</formula>
    </cfRule>
  </conditionalFormatting>
  <conditionalFormatting sqref="G40:L40">
    <cfRule type="expression" dxfId="62" priority="13">
      <formula>OR($G$39=$N$39,$G$39=$O$39)</formula>
    </cfRule>
  </conditionalFormatting>
  <conditionalFormatting sqref="G42:L42">
    <cfRule type="expression" dxfId="61" priority="14">
      <formula>OR($G$41=$N$41,$G$41=$O$41)</formula>
    </cfRule>
  </conditionalFormatting>
  <conditionalFormatting sqref="G48:L48">
    <cfRule type="expression" dxfId="60" priority="10">
      <formula>$G$36=$N$36</formula>
    </cfRule>
  </conditionalFormatting>
  <dataValidations count="22">
    <dataValidation type="list" allowBlank="1" showInputMessage="1" showErrorMessage="1" sqref="G36" xr:uid="{0E3A6DAF-E277-44A0-9670-2B962B3B02DC}">
      <formula1>$N$36:$O$36</formula1>
    </dataValidation>
    <dataValidation type="list" allowBlank="1" showInputMessage="1" showErrorMessage="1" sqref="G27" xr:uid="{BF4C2FDB-A33A-4832-BBD3-922E33907BCF}">
      <formula1>$N$27:$Q$27</formula1>
    </dataValidation>
    <dataValidation type="list" allowBlank="1" showInputMessage="1" showErrorMessage="1" sqref="G14" xr:uid="{86E139A5-EC32-4227-B508-745228154B40}">
      <formula1>$N$14:$O$14</formula1>
    </dataValidation>
    <dataValidation type="list" allowBlank="1" showInputMessage="1" showErrorMessage="1" sqref="G12" xr:uid="{6BBF0336-0956-47E0-92A1-1C081F97D8E5}">
      <formula1>$N$12:$P$12</formula1>
    </dataValidation>
    <dataValidation type="list" allowBlank="1" showInputMessage="1" showErrorMessage="1" sqref="G34" xr:uid="{56B9C413-6586-42E0-9523-ECB91DF3B2B8}">
      <formula1>$N$34:$O$34</formula1>
    </dataValidation>
    <dataValidation type="list" allowBlank="1" showInputMessage="1" showErrorMessage="1" sqref="G32" xr:uid="{C959A367-4E5E-4E1C-ABC3-BEC440F28BD5}">
      <formula1>$N$32:$P$32</formula1>
    </dataValidation>
    <dataValidation type="list" allowBlank="1" showInputMessage="1" showErrorMessage="1" sqref="G37" xr:uid="{663B3596-E091-4ED6-B382-D484CCF6C0F9}">
      <formula1>$N$37:$P$37</formula1>
    </dataValidation>
    <dataValidation type="whole" allowBlank="1" showInputMessage="1" showErrorMessage="1" sqref="G38:H38 G46:H46" xr:uid="{09A048B4-6A3A-4E94-A869-B5E4B15C7E2F}">
      <formula1>0</formula1>
      <formula2>9999</formula2>
    </dataValidation>
    <dataValidation type="list" allowBlank="1" showInputMessage="1" showErrorMessage="1" sqref="G39" xr:uid="{43490A8F-5DBF-4D5D-B6A4-B68A0CEBB79D}">
      <formula1>$N$39:$P$39</formula1>
    </dataValidation>
    <dataValidation type="list" allowBlank="1" showInputMessage="1" showErrorMessage="1" sqref="G41" xr:uid="{303D4582-559A-4CBA-8D11-08C01AD9741B}">
      <formula1>$N$41:$P$41</formula1>
    </dataValidation>
    <dataValidation type="list" allowBlank="1" showInputMessage="1" showErrorMessage="1" sqref="G30:L30" xr:uid="{0D536709-19F6-47F2-9737-583B71589799}">
      <formula1>$N$30:$O$30</formula1>
    </dataValidation>
    <dataValidation type="list" allowBlank="1" showInputMessage="1" showErrorMessage="1" sqref="G7:L7" xr:uid="{CA743C93-BCC7-4CCB-81C0-EA77AB5EF6F4}">
      <formula1>$N$7:$Q$7</formula1>
    </dataValidation>
    <dataValidation type="list" allowBlank="1" showInputMessage="1" showErrorMessage="1" sqref="G45:L45" xr:uid="{B10AC5CF-DE95-4459-9E09-3A0D6631A4FD}">
      <formula1>"適合,不適合"</formula1>
    </dataValidation>
    <dataValidation type="list" allowBlank="1" showInputMessage="1" showErrorMessage="1" sqref="G29:L29" xr:uid="{84F21715-AB65-4FB9-BAE5-9DE3F80763B1}">
      <formula1>$N$29:$P$29</formula1>
    </dataValidation>
    <dataValidation type="list" allowBlank="1" showInputMessage="1" showErrorMessage="1" sqref="G9:L9" xr:uid="{C39FDAF7-FD28-4DF5-B714-EDC42A509644}">
      <formula1>$N$9:$R$9</formula1>
    </dataValidation>
    <dataValidation type="list" allowBlank="1" showInputMessage="1" showErrorMessage="1" sqref="G19:L19" xr:uid="{EB19821A-11E5-4B45-AFE4-54D4BCEC254C}">
      <formula1>$N$19:$Q$19</formula1>
    </dataValidation>
    <dataValidation type="list" allowBlank="1" showInputMessage="1" showErrorMessage="1" sqref="G16:L16" xr:uid="{AC2B0047-50A4-4C37-8AED-6704D6BD2C76}">
      <formula1>$N$16:$Q$16</formula1>
    </dataValidation>
    <dataValidation type="list" allowBlank="1" showInputMessage="1" showErrorMessage="1" sqref="G18:L18" xr:uid="{0AE77BB1-E022-4068-BE27-08CF3670A7FA}">
      <formula1>$N$18:$Q$18</formula1>
    </dataValidation>
    <dataValidation type="list" allowBlank="1" showInputMessage="1" showErrorMessage="1" sqref="G17:L17" xr:uid="{6762A59C-B94F-4A2B-A8B0-F7D3BB3D81D1}">
      <formula1>$N$17:$Q$17</formula1>
    </dataValidation>
    <dataValidation type="list" allowBlank="1" showInputMessage="1" showErrorMessage="1" sqref="G20:L20" xr:uid="{4B39554A-AADF-4223-8CD8-4E1671225D8E}">
      <formula1>$N$20:$Q$20</formula1>
    </dataValidation>
    <dataValidation type="list" allowBlank="1" showInputMessage="1" showErrorMessage="1" sqref="G21:L21" xr:uid="{E0EDB63D-4436-4A10-BE80-1623214ACB25}">
      <formula1>$N$21:$Q$21</formula1>
    </dataValidation>
    <dataValidation type="list" allowBlank="1" showInputMessage="1" showErrorMessage="1" sqref="G22:L22" xr:uid="{A614A86E-957E-496A-AEC6-5C6CA6474D11}">
      <formula1>$N$22:$Q$22</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890A4-C820-42F7-A8BC-FC8088445218}">
  <sheetPr codeName="Sheet6">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298" t="s">
        <v>121</v>
      </c>
      <c r="H1" s="298"/>
      <c r="I1" s="298"/>
      <c r="J1" s="298"/>
      <c r="K1" s="298"/>
      <c r="L1" s="298"/>
    </row>
    <row r="2" spans="1:24">
      <c r="A2" s="3"/>
      <c r="B2" s="3"/>
      <c r="C2" s="3"/>
      <c r="D2" s="3"/>
      <c r="E2" s="3"/>
      <c r="F2" s="3"/>
      <c r="G2" s="354" t="s">
        <v>0</v>
      </c>
      <c r="H2" s="354"/>
      <c r="I2" s="354"/>
      <c r="J2" s="354"/>
      <c r="K2" s="354"/>
      <c r="L2" s="354"/>
    </row>
    <row r="3" spans="1:24" ht="20.100000000000001" customHeight="1">
      <c r="A3" s="268" t="s">
        <v>1</v>
      </c>
      <c r="B3" s="268"/>
      <c r="C3" s="268"/>
      <c r="D3" s="268"/>
      <c r="E3" s="268"/>
      <c r="F3" s="268"/>
      <c r="G3" s="268"/>
      <c r="H3" s="268"/>
      <c r="I3" s="268"/>
      <c r="J3" s="268"/>
      <c r="K3" s="268"/>
      <c r="L3" s="268"/>
      <c r="M3" s="268"/>
      <c r="N3" s="268"/>
      <c r="O3" s="268"/>
      <c r="P3" s="268"/>
      <c r="Q3" s="268"/>
      <c r="R3" s="268"/>
      <c r="S3" s="268"/>
      <c r="T3" s="268"/>
      <c r="U3" s="268"/>
      <c r="V3" s="268"/>
      <c r="W3" s="268"/>
      <c r="X3" s="268"/>
    </row>
    <row r="4" spans="1:24" ht="8.1" customHeight="1" thickBot="1">
      <c r="A4" s="7"/>
      <c r="B4" s="7"/>
      <c r="C4" s="7"/>
      <c r="D4" s="7"/>
      <c r="E4" s="7"/>
      <c r="F4" s="7"/>
      <c r="G4" s="7"/>
      <c r="H4" s="7"/>
      <c r="I4" s="7"/>
      <c r="J4" s="7"/>
      <c r="K4" s="7"/>
      <c r="L4" s="7"/>
    </row>
    <row r="5" spans="1:24" ht="24" customHeight="1" thickBot="1">
      <c r="A5" s="324" t="s">
        <v>2</v>
      </c>
      <c r="B5" s="325"/>
      <c r="C5" s="325"/>
      <c r="D5" s="8">
        <v>6</v>
      </c>
      <c r="E5" s="16" t="s">
        <v>3</v>
      </c>
      <c r="F5" s="375"/>
      <c r="G5" s="376"/>
      <c r="H5" s="376"/>
      <c r="I5" s="376"/>
      <c r="J5" s="376"/>
      <c r="K5" s="376"/>
      <c r="L5" s="377"/>
      <c r="M5" s="9"/>
    </row>
    <row r="6" spans="1:24" ht="8.1" customHeight="1" thickBot="1">
      <c r="A6" s="7"/>
      <c r="B6" s="7"/>
      <c r="C6" s="7"/>
      <c r="D6" s="7"/>
      <c r="E6" s="7"/>
      <c r="F6" s="7"/>
      <c r="G6" s="58"/>
      <c r="H6" s="58"/>
      <c r="I6" s="7"/>
      <c r="J6" s="7"/>
      <c r="K6" s="7"/>
      <c r="L6" s="7"/>
    </row>
    <row r="7" spans="1:24" ht="24" customHeight="1">
      <c r="A7" s="324" t="s">
        <v>4</v>
      </c>
      <c r="B7" s="325"/>
      <c r="C7" s="325"/>
      <c r="D7" s="309"/>
      <c r="E7" s="273" t="s">
        <v>5</v>
      </c>
      <c r="F7" s="274"/>
      <c r="G7" s="289"/>
      <c r="H7" s="290"/>
      <c r="I7" s="290"/>
      <c r="J7" s="290"/>
      <c r="K7" s="290"/>
      <c r="L7" s="291"/>
      <c r="N7" s="2" t="s">
        <v>6</v>
      </c>
      <c r="O7" s="2" t="s">
        <v>7</v>
      </c>
      <c r="P7" s="2" t="s">
        <v>8</v>
      </c>
      <c r="Q7" s="2" t="s">
        <v>9</v>
      </c>
    </row>
    <row r="8" spans="1:24" ht="24" customHeight="1">
      <c r="A8" s="292" t="s">
        <v>10</v>
      </c>
      <c r="B8" s="293"/>
      <c r="C8" s="294"/>
      <c r="D8" s="161" t="s">
        <v>11</v>
      </c>
      <c r="E8" s="282" t="s">
        <v>230</v>
      </c>
      <c r="F8" s="274"/>
      <c r="G8" s="283"/>
      <c r="H8" s="284"/>
      <c r="I8" s="284"/>
      <c r="J8" s="284"/>
      <c r="K8" s="284"/>
      <c r="L8" s="285"/>
      <c r="U8" s="5"/>
      <c r="V8" s="5"/>
      <c r="W8" s="5"/>
      <c r="X8" s="5"/>
    </row>
    <row r="9" spans="1:24" ht="24" customHeight="1">
      <c r="A9" s="295"/>
      <c r="B9" s="296"/>
      <c r="C9" s="297"/>
      <c r="D9" s="161" t="s">
        <v>175</v>
      </c>
      <c r="E9" s="282" t="s">
        <v>176</v>
      </c>
      <c r="F9" s="280"/>
      <c r="G9" s="286"/>
      <c r="H9" s="287"/>
      <c r="I9" s="287"/>
      <c r="J9" s="287"/>
      <c r="K9" s="287"/>
      <c r="L9" s="288"/>
      <c r="N9" s="2" t="s">
        <v>171</v>
      </c>
      <c r="O9" s="2" t="s">
        <v>172</v>
      </c>
      <c r="P9" s="2" t="s">
        <v>173</v>
      </c>
      <c r="Q9" s="2" t="s">
        <v>174</v>
      </c>
      <c r="R9" s="2" t="s">
        <v>21</v>
      </c>
      <c r="U9" s="5"/>
      <c r="V9" s="5"/>
      <c r="W9" s="5"/>
      <c r="X9" s="5"/>
    </row>
    <row r="10" spans="1:24" ht="24" customHeight="1">
      <c r="A10" s="295"/>
      <c r="B10" s="296"/>
      <c r="C10" s="297"/>
      <c r="D10" s="161" t="s">
        <v>12</v>
      </c>
      <c r="E10" s="282" t="s">
        <v>13</v>
      </c>
      <c r="F10" s="280"/>
      <c r="G10" s="286"/>
      <c r="H10" s="287"/>
      <c r="I10" s="287"/>
      <c r="J10" s="287"/>
      <c r="K10" s="287"/>
      <c r="L10" s="288"/>
      <c r="U10" s="5"/>
      <c r="V10" s="5"/>
      <c r="W10" s="5"/>
      <c r="X10" s="5"/>
    </row>
    <row r="11" spans="1:24" ht="24" customHeight="1">
      <c r="A11" s="295"/>
      <c r="B11" s="296"/>
      <c r="C11" s="297"/>
      <c r="D11" s="161" t="s">
        <v>14</v>
      </c>
      <c r="E11" s="273" t="s">
        <v>15</v>
      </c>
      <c r="F11" s="274"/>
      <c r="G11" s="367"/>
      <c r="H11" s="368"/>
      <c r="I11" s="358" t="s">
        <v>16</v>
      </c>
      <c r="J11" s="359"/>
      <c r="K11" s="359"/>
      <c r="L11" s="360"/>
      <c r="U11" s="5"/>
      <c r="V11" s="5"/>
      <c r="W11" s="5"/>
      <c r="X11" s="5"/>
    </row>
    <row r="12" spans="1:24" ht="20.100000000000001" customHeight="1">
      <c r="A12" s="295"/>
      <c r="B12" s="296"/>
      <c r="C12" s="297"/>
      <c r="D12" s="326" t="s">
        <v>17</v>
      </c>
      <c r="E12" s="269" t="s">
        <v>18</v>
      </c>
      <c r="F12" s="270"/>
      <c r="G12" s="361"/>
      <c r="H12" s="362"/>
      <c r="I12" s="362"/>
      <c r="J12" s="362"/>
      <c r="K12" s="362"/>
      <c r="L12" s="363"/>
      <c r="N12" s="2" t="s">
        <v>19</v>
      </c>
      <c r="O12" s="2" t="s">
        <v>20</v>
      </c>
      <c r="P12" s="2" t="s">
        <v>21</v>
      </c>
    </row>
    <row r="13" spans="1:24" ht="20.100000000000001" customHeight="1">
      <c r="A13" s="295"/>
      <c r="B13" s="296"/>
      <c r="C13" s="297"/>
      <c r="D13" s="317"/>
      <c r="E13" s="271" t="str">
        <f>"（"&amp;IF($G12=$N12,"土地の所有者",IF($G12=$O12,"土地の所有者",IF($G12="","土地の所有者、その他の内容","その他の内容")))&amp;"）"</f>
        <v>（土地の所有者、その他の内容）</v>
      </c>
      <c r="F13" s="272"/>
      <c r="G13" s="303"/>
      <c r="H13" s="304"/>
      <c r="I13" s="304"/>
      <c r="J13" s="304"/>
      <c r="K13" s="304"/>
      <c r="L13" s="305"/>
    </row>
    <row r="14" spans="1:24" ht="20.100000000000001" customHeight="1">
      <c r="A14" s="295"/>
      <c r="B14" s="296"/>
      <c r="C14" s="297"/>
      <c r="D14" s="317" t="s">
        <v>22</v>
      </c>
      <c r="E14" s="269" t="str">
        <f>IF($G12=$N12,"[取得済み,取得予定]",IF($G12=$O12,"[借地契約済み,借地契約予定]","[取得済み,取得予定,借地契約済み,借地契約予定]"))&amp;"　から選択"</f>
        <v>[取得済み,取得予定,借地契約済み,借地契約予定]　から選択</v>
      </c>
      <c r="F14" s="270"/>
      <c r="G14" s="314"/>
      <c r="H14" s="315"/>
      <c r="I14" s="315"/>
      <c r="J14" s="315"/>
      <c r="K14" s="315"/>
      <c r="L14" s="316"/>
      <c r="N14" s="2" t="str">
        <f>IF($G12=$N12,"取得済み",IF($G12=$O12,"借地契約済み",""))</f>
        <v/>
      </c>
      <c r="O14" s="2" t="str">
        <f>IF($G12=$N12,"取得予定",IF($G12=$O12,"借地契約予定",""))</f>
        <v/>
      </c>
    </row>
    <row r="15" spans="1:24" ht="20.100000000000001" customHeight="1">
      <c r="A15" s="295"/>
      <c r="B15" s="296"/>
      <c r="C15" s="297"/>
      <c r="D15" s="317"/>
      <c r="E15" s="271"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72"/>
      <c r="G15" s="369"/>
      <c r="H15" s="340"/>
      <c r="I15" s="17" t="s">
        <v>23</v>
      </c>
      <c r="J15" s="339"/>
      <c r="K15" s="340"/>
      <c r="L15" s="18" t="s">
        <v>24</v>
      </c>
    </row>
    <row r="16" spans="1:24" ht="36" customHeight="1">
      <c r="A16" s="295"/>
      <c r="B16" s="296"/>
      <c r="C16" s="297"/>
      <c r="D16" s="107" t="s">
        <v>195</v>
      </c>
      <c r="E16" s="280" t="s">
        <v>180</v>
      </c>
      <c r="F16" s="281"/>
      <c r="G16" s="277"/>
      <c r="H16" s="278"/>
      <c r="I16" s="278"/>
      <c r="J16" s="278"/>
      <c r="K16" s="278"/>
      <c r="L16" s="279"/>
      <c r="N16" s="2" t="s">
        <v>25</v>
      </c>
      <c r="O16" s="2" t="s">
        <v>177</v>
      </c>
      <c r="P16" s="2" t="s">
        <v>178</v>
      </c>
      <c r="Q16" s="2" t="s">
        <v>179</v>
      </c>
    </row>
    <row r="17" spans="1:29" ht="36" customHeight="1">
      <c r="A17" s="295"/>
      <c r="B17" s="296"/>
      <c r="C17" s="297"/>
      <c r="D17" s="107" t="s">
        <v>196</v>
      </c>
      <c r="E17" s="280" t="s">
        <v>180</v>
      </c>
      <c r="F17" s="281"/>
      <c r="G17" s="277"/>
      <c r="H17" s="278"/>
      <c r="I17" s="278"/>
      <c r="J17" s="278"/>
      <c r="K17" s="278"/>
      <c r="L17" s="279"/>
      <c r="N17" s="2" t="s">
        <v>25</v>
      </c>
      <c r="O17" s="2" t="s">
        <v>177</v>
      </c>
      <c r="P17" s="2" t="s">
        <v>178</v>
      </c>
      <c r="Q17" s="2" t="s">
        <v>179</v>
      </c>
    </row>
    <row r="18" spans="1:29" ht="36" customHeight="1">
      <c r="A18" s="295"/>
      <c r="B18" s="296"/>
      <c r="C18" s="297"/>
      <c r="D18" s="107" t="s">
        <v>197</v>
      </c>
      <c r="E18" s="280" t="s">
        <v>180</v>
      </c>
      <c r="F18" s="281"/>
      <c r="G18" s="277"/>
      <c r="H18" s="278"/>
      <c r="I18" s="278"/>
      <c r="J18" s="278"/>
      <c r="K18" s="278"/>
      <c r="L18" s="279"/>
      <c r="N18" s="2" t="s">
        <v>25</v>
      </c>
      <c r="O18" s="2" t="s">
        <v>177</v>
      </c>
      <c r="P18" s="2" t="s">
        <v>178</v>
      </c>
      <c r="Q18" s="2" t="s">
        <v>179</v>
      </c>
    </row>
    <row r="19" spans="1:29" ht="36" customHeight="1">
      <c r="A19" s="295"/>
      <c r="B19" s="296"/>
      <c r="C19" s="297"/>
      <c r="D19" s="107" t="s">
        <v>199</v>
      </c>
      <c r="E19" s="280" t="s">
        <v>180</v>
      </c>
      <c r="F19" s="281"/>
      <c r="G19" s="277"/>
      <c r="H19" s="278"/>
      <c r="I19" s="278"/>
      <c r="J19" s="278"/>
      <c r="K19" s="278"/>
      <c r="L19" s="279"/>
      <c r="N19" s="2" t="s">
        <v>25</v>
      </c>
      <c r="O19" s="2" t="s">
        <v>177</v>
      </c>
      <c r="P19" s="2" t="s">
        <v>178</v>
      </c>
      <c r="Q19" s="2" t="s">
        <v>179</v>
      </c>
    </row>
    <row r="20" spans="1:29" ht="36" customHeight="1">
      <c r="A20" s="295"/>
      <c r="B20" s="296"/>
      <c r="C20" s="297"/>
      <c r="D20" s="107" t="s">
        <v>198</v>
      </c>
      <c r="E20" s="280" t="s">
        <v>180</v>
      </c>
      <c r="F20" s="281"/>
      <c r="G20" s="277"/>
      <c r="H20" s="278"/>
      <c r="I20" s="278"/>
      <c r="J20" s="278"/>
      <c r="K20" s="278"/>
      <c r="L20" s="279"/>
      <c r="N20" s="2" t="s">
        <v>25</v>
      </c>
      <c r="O20" s="2" t="s">
        <v>177</v>
      </c>
      <c r="P20" s="2" t="s">
        <v>178</v>
      </c>
      <c r="Q20" s="2" t="s">
        <v>179</v>
      </c>
    </row>
    <row r="21" spans="1:29" ht="36" customHeight="1">
      <c r="A21" s="295"/>
      <c r="B21" s="296"/>
      <c r="C21" s="297"/>
      <c r="D21" s="107" t="s">
        <v>200</v>
      </c>
      <c r="E21" s="280" t="s">
        <v>180</v>
      </c>
      <c r="F21" s="281"/>
      <c r="G21" s="277"/>
      <c r="H21" s="278"/>
      <c r="I21" s="278"/>
      <c r="J21" s="278"/>
      <c r="K21" s="278"/>
      <c r="L21" s="279"/>
      <c r="N21" s="2" t="s">
        <v>25</v>
      </c>
      <c r="O21" s="2" t="s">
        <v>177</v>
      </c>
      <c r="P21" s="2" t="s">
        <v>178</v>
      </c>
      <c r="Q21" s="2" t="s">
        <v>179</v>
      </c>
    </row>
    <row r="22" spans="1:29" ht="72" customHeight="1">
      <c r="A22" s="295"/>
      <c r="B22" s="296"/>
      <c r="C22" s="297"/>
      <c r="D22" s="107" t="s">
        <v>201</v>
      </c>
      <c r="E22" s="280" t="s">
        <v>180</v>
      </c>
      <c r="F22" s="281"/>
      <c r="G22" s="277"/>
      <c r="H22" s="278"/>
      <c r="I22" s="278"/>
      <c r="J22" s="278"/>
      <c r="K22" s="278"/>
      <c r="L22" s="279"/>
      <c r="N22" s="2" t="s">
        <v>25</v>
      </c>
      <c r="O22" s="2" t="s">
        <v>177</v>
      </c>
      <c r="P22" s="2" t="s">
        <v>178</v>
      </c>
      <c r="Q22" s="2" t="s">
        <v>179</v>
      </c>
    </row>
    <row r="23" spans="1:29" ht="20.100000000000001" customHeight="1">
      <c r="A23" s="292" t="s">
        <v>26</v>
      </c>
      <c r="B23" s="293"/>
      <c r="C23" s="294"/>
      <c r="D23" s="161" t="s">
        <v>27</v>
      </c>
      <c r="E23" s="273" t="s">
        <v>28</v>
      </c>
      <c r="F23" s="274"/>
      <c r="G23" s="59" t="s">
        <v>29</v>
      </c>
      <c r="H23" s="45"/>
      <c r="I23" s="52" t="s">
        <v>30</v>
      </c>
      <c r="J23" s="53" t="s">
        <v>31</v>
      </c>
      <c r="K23" s="54"/>
      <c r="L23" s="55" t="s">
        <v>30</v>
      </c>
    </row>
    <row r="24" spans="1:29" ht="20.100000000000001" customHeight="1">
      <c r="A24" s="295"/>
      <c r="B24" s="296"/>
      <c r="C24" s="297"/>
      <c r="D24" s="161" t="s">
        <v>32</v>
      </c>
      <c r="E24" s="273" t="s">
        <v>33</v>
      </c>
      <c r="F24" s="274"/>
      <c r="G24" s="367"/>
      <c r="H24" s="368"/>
      <c r="I24" s="364" t="s">
        <v>16</v>
      </c>
      <c r="J24" s="365"/>
      <c r="K24" s="365"/>
      <c r="L24" s="366"/>
      <c r="U24" s="5"/>
      <c r="V24" s="5"/>
      <c r="W24" s="5"/>
      <c r="X24" s="5"/>
    </row>
    <row r="25" spans="1:29" ht="20.100000000000001" customHeight="1">
      <c r="A25" s="295"/>
      <c r="B25" s="296"/>
      <c r="C25" s="297"/>
      <c r="D25" s="161" t="str">
        <f>"着工"&amp;IF($G$7&lt;&gt;$N$7,"","（予定）")&amp;"年月"&amp;IF(OR($G$7=$O$7,$G$7=$P$7),"（当初）","")</f>
        <v>着工年月</v>
      </c>
      <c r="E25" s="341" t="s">
        <v>34</v>
      </c>
      <c r="F25" s="274"/>
      <c r="G25" s="306"/>
      <c r="H25" s="307"/>
      <c r="I25" s="50" t="s">
        <v>23</v>
      </c>
      <c r="J25" s="275"/>
      <c r="K25" s="276"/>
      <c r="L25" s="20" t="s">
        <v>24</v>
      </c>
      <c r="U25" s="5"/>
      <c r="V25" s="5"/>
      <c r="W25" s="5"/>
      <c r="X25" s="5"/>
    </row>
    <row r="26" spans="1:29" ht="20.100000000000001" customHeight="1">
      <c r="A26" s="295"/>
      <c r="B26" s="296"/>
      <c r="C26" s="297"/>
      <c r="D26" s="161" t="str">
        <f>"竣工"&amp;IF($G$7&lt;&gt;$N$7,"","（予定）")&amp;"年月"&amp;IF(OR($G$7=$O$7,$G$7=$P$7),"（当初）","")</f>
        <v>竣工年月</v>
      </c>
      <c r="E26" s="271" t="s">
        <v>34</v>
      </c>
      <c r="F26" s="272"/>
      <c r="G26" s="342"/>
      <c r="H26" s="343"/>
      <c r="I26" s="19" t="s">
        <v>23</v>
      </c>
      <c r="J26" s="350"/>
      <c r="K26" s="351"/>
      <c r="L26" s="51" t="s">
        <v>24</v>
      </c>
      <c r="U26" s="5"/>
      <c r="V26" s="5"/>
      <c r="W26" s="5"/>
      <c r="X26" s="5"/>
    </row>
    <row r="27" spans="1:29" ht="20.100000000000001" customHeight="1">
      <c r="A27" s="295"/>
      <c r="B27" s="296"/>
      <c r="C27" s="297"/>
      <c r="D27" s="317" t="s">
        <v>35</v>
      </c>
      <c r="E27" s="269" t="s">
        <v>36</v>
      </c>
      <c r="F27" s="270"/>
      <c r="G27" s="361"/>
      <c r="H27" s="362"/>
      <c r="I27" s="362"/>
      <c r="J27" s="362"/>
      <c r="K27" s="362"/>
      <c r="L27" s="363"/>
      <c r="N27" s="2" t="s">
        <v>37</v>
      </c>
      <c r="O27" s="2" t="s">
        <v>38</v>
      </c>
      <c r="P27" s="2" t="s">
        <v>39</v>
      </c>
      <c r="Q27" s="2" t="s">
        <v>40</v>
      </c>
    </row>
    <row r="28" spans="1:29" ht="20.100000000000001" customHeight="1">
      <c r="A28" s="295"/>
      <c r="B28" s="296"/>
      <c r="C28" s="297"/>
      <c r="D28" s="317"/>
      <c r="E28" s="271" t="s">
        <v>41</v>
      </c>
      <c r="F28" s="272"/>
      <c r="G28" s="283"/>
      <c r="H28" s="284"/>
      <c r="I28" s="284"/>
      <c r="J28" s="284"/>
      <c r="K28" s="284"/>
      <c r="L28" s="285"/>
    </row>
    <row r="29" spans="1:29" ht="32.1" customHeight="1">
      <c r="A29" s="295"/>
      <c r="B29" s="296"/>
      <c r="C29" s="297"/>
      <c r="D29" s="10" t="s">
        <v>42</v>
      </c>
      <c r="E29" s="282" t="s">
        <v>203</v>
      </c>
      <c r="F29" s="280"/>
      <c r="G29" s="347"/>
      <c r="H29" s="348"/>
      <c r="I29" s="348"/>
      <c r="J29" s="348"/>
      <c r="K29" s="348"/>
      <c r="L29" s="349"/>
      <c r="N29" s="2" t="s">
        <v>43</v>
      </c>
      <c r="O29" s="2" t="s">
        <v>44</v>
      </c>
      <c r="P29" s="2" t="s">
        <v>204</v>
      </c>
      <c r="U29" s="1"/>
      <c r="V29" s="1"/>
      <c r="W29" s="1"/>
      <c r="X29" s="1"/>
      <c r="Y29" s="1"/>
      <c r="Z29" s="1"/>
      <c r="AA29" s="1"/>
      <c r="AB29" s="1"/>
      <c r="AC29" s="1"/>
    </row>
    <row r="30" spans="1:29" ht="20.100000000000001" customHeight="1">
      <c r="A30" s="295"/>
      <c r="B30" s="296"/>
      <c r="C30" s="297"/>
      <c r="D30" s="329" t="s">
        <v>45</v>
      </c>
      <c r="E30" s="327" t="s">
        <v>46</v>
      </c>
      <c r="F30" s="328"/>
      <c r="G30" s="344"/>
      <c r="H30" s="345"/>
      <c r="I30" s="345"/>
      <c r="J30" s="345"/>
      <c r="K30" s="345"/>
      <c r="L30" s="346"/>
      <c r="N30" s="2" t="s">
        <v>47</v>
      </c>
      <c r="O30" s="2" t="s">
        <v>48</v>
      </c>
      <c r="U30" s="1"/>
      <c r="V30" s="1"/>
      <c r="W30" s="1"/>
      <c r="X30" s="1"/>
      <c r="Y30" s="1"/>
      <c r="Z30" s="1"/>
      <c r="AA30" s="1"/>
      <c r="AB30" s="1"/>
      <c r="AC30" s="1"/>
    </row>
    <row r="31" spans="1:29" ht="20.100000000000001" customHeight="1">
      <c r="A31" s="295"/>
      <c r="B31" s="296"/>
      <c r="C31" s="297"/>
      <c r="D31" s="330"/>
      <c r="E31" s="331" t="s">
        <v>49</v>
      </c>
      <c r="F31" s="332"/>
      <c r="G31" s="303"/>
      <c r="H31" s="304"/>
      <c r="I31" s="304"/>
      <c r="J31" s="304"/>
      <c r="K31" s="304"/>
      <c r="L31" s="305"/>
      <c r="U31" s="1"/>
      <c r="V31" s="1"/>
      <c r="W31" s="1"/>
      <c r="X31" s="1"/>
      <c r="Y31" s="1"/>
      <c r="Z31" s="1"/>
      <c r="AA31" s="1"/>
      <c r="AB31" s="1"/>
      <c r="AC31" s="1"/>
    </row>
    <row r="32" spans="1:29" ht="20.100000000000001" customHeight="1">
      <c r="A32" s="295"/>
      <c r="B32" s="296"/>
      <c r="C32" s="297"/>
      <c r="D32" s="326" t="s">
        <v>17</v>
      </c>
      <c r="E32" s="269" t="s">
        <v>50</v>
      </c>
      <c r="F32" s="270"/>
      <c r="G32" s="314"/>
      <c r="H32" s="315"/>
      <c r="I32" s="315"/>
      <c r="J32" s="315"/>
      <c r="K32" s="315"/>
      <c r="L32" s="316"/>
      <c r="N32" s="2" t="s">
        <v>51</v>
      </c>
      <c r="O32" s="2" t="s">
        <v>52</v>
      </c>
      <c r="P32" s="60" t="s">
        <v>40</v>
      </c>
      <c r="U32" s="1"/>
      <c r="V32" s="1"/>
      <c r="W32" s="1"/>
      <c r="X32" s="1"/>
      <c r="Y32" s="1"/>
      <c r="Z32" s="1"/>
      <c r="AA32" s="1"/>
      <c r="AB32" s="1"/>
      <c r="AC32" s="1"/>
    </row>
    <row r="33" spans="1:24" ht="20.100000000000001" customHeight="1">
      <c r="A33" s="295"/>
      <c r="B33" s="296"/>
      <c r="C33" s="297"/>
      <c r="D33" s="317"/>
      <c r="E33" s="271" t="str">
        <f>"（"&amp;IF($G32=$N32,"建物の所有者",IF($G32=$O32,"建物の所有者",IF($G32="","建物の所有者、その他の内容","その他の内容")))&amp;"）"</f>
        <v>（建物の所有者、その他の内容）</v>
      </c>
      <c r="F33" s="272"/>
      <c r="G33" s="303"/>
      <c r="H33" s="304"/>
      <c r="I33" s="304"/>
      <c r="J33" s="304"/>
      <c r="K33" s="304"/>
      <c r="L33" s="305"/>
    </row>
    <row r="34" spans="1:24" ht="20.100000000000001" customHeight="1">
      <c r="A34" s="295"/>
      <c r="B34" s="296"/>
      <c r="C34" s="297"/>
      <c r="D34" s="317" t="s">
        <v>22</v>
      </c>
      <c r="E34" s="269" t="str">
        <f>IF($G32=$N32,"[取得済み,取得予定]",IF($G32=$O32,"[賃貸借契約済み,賃貸借契約予定]","[取得済み,取得予定,賃貸借契約済み,賃貸借契約予定]"))&amp;"　から選択"</f>
        <v>[取得済み,取得予定,賃貸借契約済み,賃貸借契約予定]　から選択</v>
      </c>
      <c r="F34" s="270"/>
      <c r="G34" s="314"/>
      <c r="H34" s="315"/>
      <c r="I34" s="315"/>
      <c r="J34" s="315"/>
      <c r="K34" s="315"/>
      <c r="L34" s="316"/>
      <c r="N34" s="2" t="str">
        <f>IF($G32=$N32,"取得済み",IF($G32=$O32,"賃貸借契約済み",""))</f>
        <v/>
      </c>
      <c r="O34" s="2" t="str">
        <f>IF($G32=$N32,"取得予定",IF($G32=$O32,"賃貸借契約予定",""))</f>
        <v/>
      </c>
    </row>
    <row r="35" spans="1:24" ht="20.100000000000001" customHeight="1">
      <c r="A35" s="295"/>
      <c r="B35" s="296"/>
      <c r="C35" s="297"/>
      <c r="D35" s="317"/>
      <c r="E35" s="271"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72"/>
      <c r="G35" s="370"/>
      <c r="H35" s="371"/>
      <c r="I35" s="56" t="s">
        <v>23</v>
      </c>
      <c r="J35" s="337"/>
      <c r="K35" s="338"/>
      <c r="L35" s="57" t="s">
        <v>24</v>
      </c>
    </row>
    <row r="36" spans="1:24" ht="20.100000000000001" customHeight="1">
      <c r="A36" s="11"/>
      <c r="B36" s="333" t="s">
        <v>53</v>
      </c>
      <c r="C36" s="294"/>
      <c r="D36" s="161" t="s">
        <v>54</v>
      </c>
      <c r="E36" s="273" t="s">
        <v>55</v>
      </c>
      <c r="F36" s="274"/>
      <c r="G36" s="334"/>
      <c r="H36" s="335"/>
      <c r="I36" s="335"/>
      <c r="J36" s="335"/>
      <c r="K36" s="335"/>
      <c r="L36" s="336"/>
      <c r="N36" s="2" t="s">
        <v>56</v>
      </c>
      <c r="O36" s="2" t="s">
        <v>57</v>
      </c>
      <c r="U36" s="5"/>
      <c r="V36" s="5"/>
      <c r="W36" s="5"/>
      <c r="X36" s="5"/>
    </row>
    <row r="37" spans="1:24" ht="20.100000000000001" customHeight="1">
      <c r="A37" s="11"/>
      <c r="B37" s="295"/>
      <c r="C37" s="297"/>
      <c r="D37" s="161" t="s">
        <v>58</v>
      </c>
      <c r="E37" s="273" t="s">
        <v>59</v>
      </c>
      <c r="F37" s="274"/>
      <c r="G37" s="334"/>
      <c r="H37" s="335"/>
      <c r="I37" s="335"/>
      <c r="J37" s="335"/>
      <c r="K37" s="335"/>
      <c r="L37" s="336"/>
      <c r="N37" s="15" t="s">
        <v>60</v>
      </c>
      <c r="O37" s="15" t="s">
        <v>61</v>
      </c>
      <c r="P37" s="2" t="s">
        <v>62</v>
      </c>
      <c r="U37" s="5"/>
      <c r="V37" s="5"/>
      <c r="W37" s="5"/>
      <c r="X37" s="5"/>
    </row>
    <row r="38" spans="1:24" ht="28.15" customHeight="1">
      <c r="A38" s="11"/>
      <c r="B38" s="11"/>
      <c r="C38" s="321" t="s">
        <v>63</v>
      </c>
      <c r="D38" s="161" t="s">
        <v>64</v>
      </c>
      <c r="E38" s="273" t="s">
        <v>65</v>
      </c>
      <c r="F38" s="274"/>
      <c r="G38" s="342"/>
      <c r="H38" s="343"/>
      <c r="I38" s="372" t="s">
        <v>66</v>
      </c>
      <c r="J38" s="373"/>
      <c r="K38" s="373"/>
      <c r="L38" s="374"/>
    </row>
    <row r="39" spans="1:24" ht="20.100000000000001" customHeight="1">
      <c r="A39" s="11"/>
      <c r="B39" s="11"/>
      <c r="C39" s="322"/>
      <c r="D39" s="309" t="s">
        <v>67</v>
      </c>
      <c r="E39" s="269" t="s">
        <v>68</v>
      </c>
      <c r="F39" s="270"/>
      <c r="G39" s="314"/>
      <c r="H39" s="315"/>
      <c r="I39" s="315"/>
      <c r="J39" s="315"/>
      <c r="K39" s="315"/>
      <c r="L39" s="316"/>
      <c r="N39" s="2" t="s">
        <v>69</v>
      </c>
      <c r="O39" s="2" t="s">
        <v>70</v>
      </c>
      <c r="P39" s="2" t="s">
        <v>21</v>
      </c>
    </row>
    <row r="40" spans="1:24" ht="20.100000000000001" customHeight="1">
      <c r="A40" s="11"/>
      <c r="B40" s="11"/>
      <c r="C40" s="322"/>
      <c r="D40" s="309"/>
      <c r="E40" s="271" t="s">
        <v>41</v>
      </c>
      <c r="F40" s="272"/>
      <c r="G40" s="303"/>
      <c r="H40" s="304"/>
      <c r="I40" s="304"/>
      <c r="J40" s="304"/>
      <c r="K40" s="304"/>
      <c r="L40" s="305"/>
    </row>
    <row r="41" spans="1:24" ht="20.100000000000001" customHeight="1">
      <c r="A41" s="11"/>
      <c r="B41" s="11"/>
      <c r="C41" s="322"/>
      <c r="D41" s="309" t="s">
        <v>71</v>
      </c>
      <c r="E41" s="269" t="s">
        <v>72</v>
      </c>
      <c r="F41" s="270"/>
      <c r="G41" s="314"/>
      <c r="H41" s="315"/>
      <c r="I41" s="315"/>
      <c r="J41" s="315"/>
      <c r="K41" s="315"/>
      <c r="L41" s="316"/>
      <c r="N41" s="2" t="s">
        <v>73</v>
      </c>
      <c r="O41" s="2" t="s">
        <v>74</v>
      </c>
      <c r="P41" s="2" t="s">
        <v>21</v>
      </c>
    </row>
    <row r="42" spans="1:24" ht="20.100000000000001" customHeight="1">
      <c r="A42" s="11"/>
      <c r="B42" s="11"/>
      <c r="C42" s="322"/>
      <c r="D42" s="309"/>
      <c r="E42" s="271" t="s">
        <v>41</v>
      </c>
      <c r="F42" s="272"/>
      <c r="G42" s="303"/>
      <c r="H42" s="304"/>
      <c r="I42" s="304"/>
      <c r="J42" s="304"/>
      <c r="K42" s="304"/>
      <c r="L42" s="305"/>
    </row>
    <row r="43" spans="1:24" ht="20.100000000000001" customHeight="1">
      <c r="A43" s="11"/>
      <c r="B43" s="11"/>
      <c r="C43" s="322"/>
      <c r="D43" s="321" t="s">
        <v>75</v>
      </c>
      <c r="E43" s="106" t="s">
        <v>76</v>
      </c>
      <c r="F43" s="106" t="s">
        <v>77</v>
      </c>
      <c r="G43" s="352"/>
      <c r="H43" s="353"/>
      <c r="I43" s="353"/>
      <c r="J43" s="353"/>
      <c r="K43" s="353"/>
      <c r="L43" s="110" t="s">
        <v>16</v>
      </c>
    </row>
    <row r="44" spans="1:24" ht="20.100000000000001" customHeight="1">
      <c r="A44" s="11"/>
      <c r="B44" s="11"/>
      <c r="C44" s="322"/>
      <c r="D44" s="323"/>
      <c r="E44" s="106" t="s">
        <v>78</v>
      </c>
      <c r="F44" s="106" t="s">
        <v>79</v>
      </c>
      <c r="G44" s="352"/>
      <c r="H44" s="353"/>
      <c r="I44" s="353"/>
      <c r="J44" s="353"/>
      <c r="K44" s="353"/>
      <c r="L44" s="110" t="s">
        <v>16</v>
      </c>
    </row>
    <row r="45" spans="1:24" ht="42" customHeight="1">
      <c r="A45" s="11"/>
      <c r="B45" s="11"/>
      <c r="C45" s="323"/>
      <c r="D45" s="107" t="s">
        <v>202</v>
      </c>
      <c r="E45" s="274" t="s">
        <v>80</v>
      </c>
      <c r="F45" s="281"/>
      <c r="G45" s="318"/>
      <c r="H45" s="319"/>
      <c r="I45" s="319"/>
      <c r="J45" s="319"/>
      <c r="K45" s="319"/>
      <c r="L45" s="320"/>
    </row>
    <row r="46" spans="1:24" ht="28.15" customHeight="1">
      <c r="A46" s="11"/>
      <c r="B46" s="12"/>
      <c r="C46" s="317" t="s">
        <v>81</v>
      </c>
      <c r="D46" s="161" t="s">
        <v>82</v>
      </c>
      <c r="E46" s="273" t="s">
        <v>83</v>
      </c>
      <c r="F46" s="274"/>
      <c r="G46" s="306"/>
      <c r="H46" s="307"/>
      <c r="I46" s="355" t="s">
        <v>84</v>
      </c>
      <c r="J46" s="356"/>
      <c r="K46" s="356"/>
      <c r="L46" s="357"/>
    </row>
    <row r="47" spans="1:24" ht="72" customHeight="1">
      <c r="A47" s="12"/>
      <c r="B47" s="14"/>
      <c r="C47" s="317"/>
      <c r="D47" s="161" t="s">
        <v>85</v>
      </c>
      <c r="E47" s="282" t="s">
        <v>86</v>
      </c>
      <c r="F47" s="280"/>
      <c r="G47" s="300"/>
      <c r="H47" s="301"/>
      <c r="I47" s="301"/>
      <c r="J47" s="301"/>
      <c r="K47" s="301"/>
      <c r="L47" s="302"/>
    </row>
    <row r="48" spans="1:24" ht="72" customHeight="1" thickBot="1">
      <c r="A48" s="13"/>
      <c r="B48" s="308" t="s">
        <v>87</v>
      </c>
      <c r="C48" s="309"/>
      <c r="D48" s="162" t="s">
        <v>58</v>
      </c>
      <c r="E48" s="280" t="s">
        <v>88</v>
      </c>
      <c r="F48" s="310"/>
      <c r="G48" s="311"/>
      <c r="H48" s="312"/>
      <c r="I48" s="312"/>
      <c r="J48" s="312"/>
      <c r="K48" s="312"/>
      <c r="L48" s="313"/>
    </row>
    <row r="49" spans="1:12" ht="20.100000000000001" customHeight="1">
      <c r="A49" s="3"/>
      <c r="B49" s="3"/>
      <c r="C49" s="299" t="s">
        <v>89</v>
      </c>
      <c r="D49" s="299"/>
      <c r="E49" s="299"/>
      <c r="F49" s="299"/>
      <c r="G49" s="299"/>
      <c r="H49" s="299"/>
      <c r="I49" s="299"/>
      <c r="J49" s="299"/>
      <c r="K49" s="299"/>
      <c r="L49" s="299"/>
    </row>
    <row r="50" spans="1:12" ht="20.100000000000001" customHeight="1">
      <c r="A50" s="3"/>
      <c r="B50" s="3"/>
      <c r="C50" s="299"/>
      <c r="D50" s="299"/>
      <c r="E50" s="299"/>
      <c r="F50" s="299"/>
      <c r="G50" s="299"/>
      <c r="H50" s="299"/>
      <c r="I50" s="299"/>
      <c r="J50" s="299"/>
      <c r="K50" s="299"/>
      <c r="L50" s="299"/>
    </row>
  </sheetData>
  <sheetProtection algorithmName="SHA-512" hashValue="bmuVjzLpJk5U1SFzcjuwvDGiPInKZklvcKZC9ICfvEu5itCWGS4RkHR/S8fMUDsihG75OtDrRdyLCyso+Ft9Aw==" saltValue="WWdIE9MNJAomxMRRwo1v3w==" spinCount="100000" sheet="1" objects="1" scenarios="1"/>
  <protectedRanges>
    <protectedRange sqref="F5 G7:L8 G11 G12:L14 G15:H15 J15:K15 H23 K23 G24:G26 J25:J26 G35 J35 G36:L37 G38 G47:L48 G39:L42 G43:K44 G45:G46 G10:L10 G16:L22 G27:L34" name="入力箇所"/>
    <protectedRange sqref="G9:L9" name="入力箇所_1"/>
  </protectedRanges>
  <mergeCells count="113">
    <mergeCell ref="B48:C48"/>
    <mergeCell ref="E48:F48"/>
    <mergeCell ref="G48:L48"/>
    <mergeCell ref="C49:L49"/>
    <mergeCell ref="C50:L50"/>
    <mergeCell ref="E45:F45"/>
    <mergeCell ref="G45:L45"/>
    <mergeCell ref="C46:C47"/>
    <mergeCell ref="E46:F46"/>
    <mergeCell ref="G46:H46"/>
    <mergeCell ref="I46:L46"/>
    <mergeCell ref="E47:F47"/>
    <mergeCell ref="G47:L47"/>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0:L20"/>
    <mergeCell ref="E21:F21"/>
    <mergeCell ref="G21:L21"/>
    <mergeCell ref="E16:F16"/>
    <mergeCell ref="G16:L16"/>
    <mergeCell ref="E17:F17"/>
    <mergeCell ref="G17:L17"/>
    <mergeCell ref="E18:F18"/>
    <mergeCell ref="G18:L18"/>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1:L1"/>
    <mergeCell ref="G2:L2"/>
    <mergeCell ref="A3:L3"/>
    <mergeCell ref="M3:X3"/>
    <mergeCell ref="A5:C5"/>
    <mergeCell ref="F5:L5"/>
    <mergeCell ref="A7:D7"/>
    <mergeCell ref="E7:F7"/>
    <mergeCell ref="G7:L7"/>
  </mergeCells>
  <phoneticPr fontId="1"/>
  <conditionalFormatting sqref="G14 G15:L15">
    <cfRule type="expression" dxfId="59" priority="6">
      <formula>AND($G$12=$P$12)</formula>
    </cfRule>
  </conditionalFormatting>
  <conditionalFormatting sqref="G34 G35:L35">
    <cfRule type="expression" dxfId="58" priority="9">
      <formula>$G$32=$P$32</formula>
    </cfRule>
  </conditionalFormatting>
  <conditionalFormatting sqref="G38:I38 G39 G40:L40 G41 G42:L42 G43:G45">
    <cfRule type="expression" dxfId="57" priority="11">
      <formula>$G$37=$O$37</formula>
    </cfRule>
  </conditionalFormatting>
  <conditionalFormatting sqref="G46:I46 G47:L47">
    <cfRule type="expression" dxfId="56" priority="12">
      <formula>$G$37=$N$37</formula>
    </cfRule>
  </conditionalFormatting>
  <conditionalFormatting sqref="G16:L22">
    <cfRule type="expression" dxfId="55" priority="1">
      <formula>OR($G$7=$O$7,$G$7=$P$7,$G$7=$Q$7)</formula>
    </cfRule>
  </conditionalFormatting>
  <conditionalFormatting sqref="G28:L28">
    <cfRule type="expression" dxfId="54" priority="7">
      <formula>OR($G$27=$N$27,$G$27=$O$27,$G$27=$P$27)</formula>
    </cfRule>
  </conditionalFormatting>
  <conditionalFormatting sqref="G29:L31">
    <cfRule type="expression" dxfId="53" priority="5">
      <formula>$G$7=$N$7</formula>
    </cfRule>
  </conditionalFormatting>
  <conditionalFormatting sqref="G31:L31">
    <cfRule type="expression" dxfId="52" priority="8">
      <formula>$G$30=$N$30</formula>
    </cfRule>
  </conditionalFormatting>
  <conditionalFormatting sqref="G40:L40">
    <cfRule type="expression" dxfId="51" priority="13">
      <formula>OR($G$39=$N$39,$G$39=$O$39)</formula>
    </cfRule>
  </conditionalFormatting>
  <conditionalFormatting sqref="G42:L42">
    <cfRule type="expression" dxfId="50" priority="14">
      <formula>OR($G$41=$N$41,$G$41=$O$41)</formula>
    </cfRule>
  </conditionalFormatting>
  <conditionalFormatting sqref="G48:L48">
    <cfRule type="expression" dxfId="49" priority="10">
      <formula>$G$36=$N$36</formula>
    </cfRule>
  </conditionalFormatting>
  <dataValidations count="22">
    <dataValidation type="list" allowBlank="1" showInputMessage="1" showErrorMessage="1" sqref="G36" xr:uid="{3E3FAE7C-DF94-4909-993E-EF531CD777F0}">
      <formula1>$N$36:$O$36</formula1>
    </dataValidation>
    <dataValidation type="list" allowBlank="1" showInputMessage="1" showErrorMessage="1" sqref="G27" xr:uid="{D3D72725-94E2-42AD-9C06-424DF21EC4CC}">
      <formula1>$N$27:$Q$27</formula1>
    </dataValidation>
    <dataValidation type="list" allowBlank="1" showInputMessage="1" showErrorMessage="1" sqref="G14" xr:uid="{CB8597F3-09CE-425D-8658-A379E537C576}">
      <formula1>$N$14:$O$14</formula1>
    </dataValidation>
    <dataValidation type="list" allowBlank="1" showInputMessage="1" showErrorMessage="1" sqref="G12" xr:uid="{6672B329-5A39-496E-8306-1DD69F6315F5}">
      <formula1>$N$12:$P$12</formula1>
    </dataValidation>
    <dataValidation type="list" allowBlank="1" showInputMessage="1" showErrorMessage="1" sqref="G34" xr:uid="{7103DF2E-D3B5-40AB-A3D6-3B48297FF3C3}">
      <formula1>$N$34:$O$34</formula1>
    </dataValidation>
    <dataValidation type="list" allowBlank="1" showInputMessage="1" showErrorMessage="1" sqref="G32" xr:uid="{69F7B98D-809F-4C17-AE0C-E2A8301BFDDD}">
      <formula1>$N$32:$P$32</formula1>
    </dataValidation>
    <dataValidation type="list" allowBlank="1" showInputMessage="1" showErrorMessage="1" sqref="G37" xr:uid="{A2E548A9-CEBA-47CE-BE46-0C303502A6D1}">
      <formula1>$N$37:$P$37</formula1>
    </dataValidation>
    <dataValidation type="whole" allowBlank="1" showInputMessage="1" showErrorMessage="1" sqref="G38:H38 G46:H46" xr:uid="{AC6D02A3-F81E-4425-90D4-4757BB9EE8BE}">
      <formula1>0</formula1>
      <formula2>9999</formula2>
    </dataValidation>
    <dataValidation type="list" allowBlank="1" showInputMessage="1" showErrorMessage="1" sqref="G39" xr:uid="{9C6F9B28-BA36-4C34-AB75-29D21E1D928A}">
      <formula1>$N$39:$P$39</formula1>
    </dataValidation>
    <dataValidation type="list" allowBlank="1" showInputMessage="1" showErrorMessage="1" sqref="G41" xr:uid="{24F12B64-6BD7-4248-B555-B2A31D24B8B7}">
      <formula1>$N$41:$P$41</formula1>
    </dataValidation>
    <dataValidation type="list" allowBlank="1" showInputMessage="1" showErrorMessage="1" sqref="G30:L30" xr:uid="{8C106CF3-F98A-472B-B756-11C28783F447}">
      <formula1>$N$30:$O$30</formula1>
    </dataValidation>
    <dataValidation type="list" allowBlank="1" showInputMessage="1" showErrorMessage="1" sqref="G7:L7" xr:uid="{F1E44FCB-DF95-4C07-ABBF-B3FA93DD849B}">
      <formula1>$N$7:$Q$7</formula1>
    </dataValidation>
    <dataValidation type="list" allowBlank="1" showInputMessage="1" showErrorMessage="1" sqref="G45:L45" xr:uid="{BF083A9C-B7C0-4047-9312-91D9FD3A38D3}">
      <formula1>"適合,不適合"</formula1>
    </dataValidation>
    <dataValidation type="list" allowBlank="1" showInputMessage="1" showErrorMessage="1" sqref="G29:L29" xr:uid="{F30EDD76-22EB-4F69-8BEE-10BF0A39284B}">
      <formula1>$N$29:$P$29</formula1>
    </dataValidation>
    <dataValidation type="list" allowBlank="1" showInputMessage="1" showErrorMessage="1" sqref="G9:L9" xr:uid="{732D1DBF-8F7A-4B6E-8919-A9C34B2C45E8}">
      <formula1>$N$9:$R$9</formula1>
    </dataValidation>
    <dataValidation type="list" allowBlank="1" showInputMessage="1" showErrorMessage="1" sqref="G19:L19" xr:uid="{CF50C600-4AA0-4BC6-919D-8EA15A520914}">
      <formula1>$N$19:$Q$19</formula1>
    </dataValidation>
    <dataValidation type="list" allowBlank="1" showInputMessage="1" showErrorMessage="1" sqref="G16:L16" xr:uid="{89A894E8-7B93-4034-B69D-5C9A385737AF}">
      <formula1>$N$16:$Q$16</formula1>
    </dataValidation>
    <dataValidation type="list" allowBlank="1" showInputMessage="1" showErrorMessage="1" sqref="G18:L18" xr:uid="{035309CC-8E07-41AB-B21B-26B4B1A4ADA4}">
      <formula1>$N$18:$Q$18</formula1>
    </dataValidation>
    <dataValidation type="list" allowBlank="1" showInputMessage="1" showErrorMessage="1" sqref="G17:L17" xr:uid="{074C89E8-CD8B-475F-9B7F-4F0509252C73}">
      <formula1>$N$17:$Q$17</formula1>
    </dataValidation>
    <dataValidation type="list" allowBlank="1" showInputMessage="1" showErrorMessage="1" sqref="G20:L20" xr:uid="{28F7A19C-8844-4493-8940-559993F74B3C}">
      <formula1>$N$20:$Q$20</formula1>
    </dataValidation>
    <dataValidation type="list" allowBlank="1" showInputMessage="1" showErrorMessage="1" sqref="G21:L21" xr:uid="{5C759C50-1AFD-4708-9641-9E3DB595C056}">
      <formula1>$N$21:$Q$21</formula1>
    </dataValidation>
    <dataValidation type="list" allowBlank="1" showInputMessage="1" showErrorMessage="1" sqref="G22:L22" xr:uid="{3D611396-FDB7-4F60-9900-973EE55A5F67}">
      <formula1>$N$22:$Q$22</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7748E-16E9-402D-9766-12AB0803B710}">
  <sheetPr codeName="Sheet7">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298" t="s">
        <v>121</v>
      </c>
      <c r="H1" s="298"/>
      <c r="I1" s="298"/>
      <c r="J1" s="298"/>
      <c r="K1" s="298"/>
      <c r="L1" s="298"/>
    </row>
    <row r="2" spans="1:24">
      <c r="A2" s="3"/>
      <c r="B2" s="3"/>
      <c r="C2" s="3"/>
      <c r="D2" s="3"/>
      <c r="E2" s="3"/>
      <c r="F2" s="3"/>
      <c r="G2" s="354" t="s">
        <v>0</v>
      </c>
      <c r="H2" s="354"/>
      <c r="I2" s="354"/>
      <c r="J2" s="354"/>
      <c r="K2" s="354"/>
      <c r="L2" s="354"/>
    </row>
    <row r="3" spans="1:24" ht="20.100000000000001" customHeight="1">
      <c r="A3" s="268" t="s">
        <v>1</v>
      </c>
      <c r="B3" s="268"/>
      <c r="C3" s="268"/>
      <c r="D3" s="268"/>
      <c r="E3" s="268"/>
      <c r="F3" s="268"/>
      <c r="G3" s="268"/>
      <c r="H3" s="268"/>
      <c r="I3" s="268"/>
      <c r="J3" s="268"/>
      <c r="K3" s="268"/>
      <c r="L3" s="268"/>
      <c r="M3" s="268"/>
      <c r="N3" s="268"/>
      <c r="O3" s="268"/>
      <c r="P3" s="268"/>
      <c r="Q3" s="268"/>
      <c r="R3" s="268"/>
      <c r="S3" s="268"/>
      <c r="T3" s="268"/>
      <c r="U3" s="268"/>
      <c r="V3" s="268"/>
      <c r="W3" s="268"/>
      <c r="X3" s="268"/>
    </row>
    <row r="4" spans="1:24" ht="8.1" customHeight="1" thickBot="1">
      <c r="A4" s="7"/>
      <c r="B4" s="7"/>
      <c r="C4" s="7"/>
      <c r="D4" s="7"/>
      <c r="E4" s="7"/>
      <c r="F4" s="7"/>
      <c r="G4" s="7"/>
      <c r="H4" s="7"/>
      <c r="I4" s="7"/>
      <c r="J4" s="7"/>
      <c r="K4" s="7"/>
      <c r="L4" s="7"/>
    </row>
    <row r="5" spans="1:24" ht="24" customHeight="1" thickBot="1">
      <c r="A5" s="324" t="s">
        <v>2</v>
      </c>
      <c r="B5" s="325"/>
      <c r="C5" s="325"/>
      <c r="D5" s="8">
        <v>7</v>
      </c>
      <c r="E5" s="16" t="s">
        <v>3</v>
      </c>
      <c r="F5" s="375"/>
      <c r="G5" s="376"/>
      <c r="H5" s="376"/>
      <c r="I5" s="376"/>
      <c r="J5" s="376"/>
      <c r="K5" s="376"/>
      <c r="L5" s="377"/>
      <c r="M5" s="9"/>
    </row>
    <row r="6" spans="1:24" ht="8.1" customHeight="1" thickBot="1">
      <c r="A6" s="7"/>
      <c r="B6" s="7"/>
      <c r="C6" s="7"/>
      <c r="D6" s="7"/>
      <c r="E6" s="7"/>
      <c r="F6" s="7"/>
      <c r="G6" s="58"/>
      <c r="H6" s="58"/>
      <c r="I6" s="7"/>
      <c r="J6" s="7"/>
      <c r="K6" s="7"/>
      <c r="L6" s="7"/>
    </row>
    <row r="7" spans="1:24" ht="24" customHeight="1">
      <c r="A7" s="324" t="s">
        <v>4</v>
      </c>
      <c r="B7" s="325"/>
      <c r="C7" s="325"/>
      <c r="D7" s="309"/>
      <c r="E7" s="273" t="s">
        <v>5</v>
      </c>
      <c r="F7" s="274"/>
      <c r="G7" s="289"/>
      <c r="H7" s="290"/>
      <c r="I7" s="290"/>
      <c r="J7" s="290"/>
      <c r="K7" s="290"/>
      <c r="L7" s="291"/>
      <c r="N7" s="2" t="s">
        <v>6</v>
      </c>
      <c r="O7" s="2" t="s">
        <v>7</v>
      </c>
      <c r="P7" s="2" t="s">
        <v>8</v>
      </c>
      <c r="Q7" s="2" t="s">
        <v>9</v>
      </c>
    </row>
    <row r="8" spans="1:24" ht="24" customHeight="1">
      <c r="A8" s="292" t="s">
        <v>10</v>
      </c>
      <c r="B8" s="293"/>
      <c r="C8" s="294"/>
      <c r="D8" s="161" t="s">
        <v>11</v>
      </c>
      <c r="E8" s="282" t="s">
        <v>230</v>
      </c>
      <c r="F8" s="274"/>
      <c r="G8" s="283"/>
      <c r="H8" s="284"/>
      <c r="I8" s="284"/>
      <c r="J8" s="284"/>
      <c r="K8" s="284"/>
      <c r="L8" s="285"/>
      <c r="U8" s="5"/>
      <c r="V8" s="5"/>
      <c r="W8" s="5"/>
      <c r="X8" s="5"/>
    </row>
    <row r="9" spans="1:24" ht="24" customHeight="1">
      <c r="A9" s="295"/>
      <c r="B9" s="296"/>
      <c r="C9" s="297"/>
      <c r="D9" s="161" t="s">
        <v>175</v>
      </c>
      <c r="E9" s="282" t="s">
        <v>176</v>
      </c>
      <c r="F9" s="280"/>
      <c r="G9" s="286"/>
      <c r="H9" s="287"/>
      <c r="I9" s="287"/>
      <c r="J9" s="287"/>
      <c r="K9" s="287"/>
      <c r="L9" s="288"/>
      <c r="N9" s="2" t="s">
        <v>171</v>
      </c>
      <c r="O9" s="2" t="s">
        <v>172</v>
      </c>
      <c r="P9" s="2" t="s">
        <v>173</v>
      </c>
      <c r="Q9" s="2" t="s">
        <v>174</v>
      </c>
      <c r="R9" s="2" t="s">
        <v>21</v>
      </c>
      <c r="U9" s="5"/>
      <c r="V9" s="5"/>
      <c r="W9" s="5"/>
      <c r="X9" s="5"/>
    </row>
    <row r="10" spans="1:24" ht="24" customHeight="1">
      <c r="A10" s="295"/>
      <c r="B10" s="296"/>
      <c r="C10" s="297"/>
      <c r="D10" s="161" t="s">
        <v>12</v>
      </c>
      <c r="E10" s="282" t="s">
        <v>13</v>
      </c>
      <c r="F10" s="280"/>
      <c r="G10" s="286"/>
      <c r="H10" s="287"/>
      <c r="I10" s="287"/>
      <c r="J10" s="287"/>
      <c r="K10" s="287"/>
      <c r="L10" s="288"/>
      <c r="U10" s="5"/>
      <c r="V10" s="5"/>
      <c r="W10" s="5"/>
      <c r="X10" s="5"/>
    </row>
    <row r="11" spans="1:24" ht="24" customHeight="1">
      <c r="A11" s="295"/>
      <c r="B11" s="296"/>
      <c r="C11" s="297"/>
      <c r="D11" s="161" t="s">
        <v>14</v>
      </c>
      <c r="E11" s="273" t="s">
        <v>15</v>
      </c>
      <c r="F11" s="274"/>
      <c r="G11" s="367"/>
      <c r="H11" s="368"/>
      <c r="I11" s="358" t="s">
        <v>16</v>
      </c>
      <c r="J11" s="359"/>
      <c r="K11" s="359"/>
      <c r="L11" s="360"/>
      <c r="U11" s="5"/>
      <c r="V11" s="5"/>
      <c r="W11" s="5"/>
      <c r="X11" s="5"/>
    </row>
    <row r="12" spans="1:24" ht="20.100000000000001" customHeight="1">
      <c r="A12" s="295"/>
      <c r="B12" s="296"/>
      <c r="C12" s="297"/>
      <c r="D12" s="326" t="s">
        <v>17</v>
      </c>
      <c r="E12" s="269" t="s">
        <v>18</v>
      </c>
      <c r="F12" s="270"/>
      <c r="G12" s="361"/>
      <c r="H12" s="362"/>
      <c r="I12" s="362"/>
      <c r="J12" s="362"/>
      <c r="K12" s="362"/>
      <c r="L12" s="363"/>
      <c r="N12" s="2" t="s">
        <v>19</v>
      </c>
      <c r="O12" s="2" t="s">
        <v>20</v>
      </c>
      <c r="P12" s="2" t="s">
        <v>21</v>
      </c>
    </row>
    <row r="13" spans="1:24" ht="20.100000000000001" customHeight="1">
      <c r="A13" s="295"/>
      <c r="B13" s="296"/>
      <c r="C13" s="297"/>
      <c r="D13" s="317"/>
      <c r="E13" s="271" t="str">
        <f>"（"&amp;IF($G12=$N12,"土地の所有者",IF($G12=$O12,"土地の所有者",IF($G12="","土地の所有者、その他の内容","その他の内容")))&amp;"）"</f>
        <v>（土地の所有者、その他の内容）</v>
      </c>
      <c r="F13" s="272"/>
      <c r="G13" s="303"/>
      <c r="H13" s="304"/>
      <c r="I13" s="304"/>
      <c r="J13" s="304"/>
      <c r="K13" s="304"/>
      <c r="L13" s="305"/>
    </row>
    <row r="14" spans="1:24" ht="20.100000000000001" customHeight="1">
      <c r="A14" s="295"/>
      <c r="B14" s="296"/>
      <c r="C14" s="297"/>
      <c r="D14" s="317" t="s">
        <v>22</v>
      </c>
      <c r="E14" s="269" t="str">
        <f>IF($G12=$N12,"[取得済み,取得予定]",IF($G12=$O12,"[借地契約済み,借地契約予定]","[取得済み,取得予定,借地契約済み,借地契約予定]"))&amp;"　から選択"</f>
        <v>[取得済み,取得予定,借地契約済み,借地契約予定]　から選択</v>
      </c>
      <c r="F14" s="270"/>
      <c r="G14" s="314"/>
      <c r="H14" s="315"/>
      <c r="I14" s="315"/>
      <c r="J14" s="315"/>
      <c r="K14" s="315"/>
      <c r="L14" s="316"/>
      <c r="N14" s="2" t="str">
        <f>IF($G12=$N12,"取得済み",IF($G12=$O12,"借地契約済み",""))</f>
        <v/>
      </c>
      <c r="O14" s="2" t="str">
        <f>IF($G12=$N12,"取得予定",IF($G12=$O12,"借地契約予定",""))</f>
        <v/>
      </c>
    </row>
    <row r="15" spans="1:24" ht="20.100000000000001" customHeight="1">
      <c r="A15" s="295"/>
      <c r="B15" s="296"/>
      <c r="C15" s="297"/>
      <c r="D15" s="317"/>
      <c r="E15" s="271"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72"/>
      <c r="G15" s="369"/>
      <c r="H15" s="340"/>
      <c r="I15" s="17" t="s">
        <v>23</v>
      </c>
      <c r="J15" s="339"/>
      <c r="K15" s="340"/>
      <c r="L15" s="18" t="s">
        <v>24</v>
      </c>
    </row>
    <row r="16" spans="1:24" ht="36" customHeight="1">
      <c r="A16" s="295"/>
      <c r="B16" s="296"/>
      <c r="C16" s="297"/>
      <c r="D16" s="107" t="s">
        <v>195</v>
      </c>
      <c r="E16" s="280" t="s">
        <v>180</v>
      </c>
      <c r="F16" s="281"/>
      <c r="G16" s="277"/>
      <c r="H16" s="278"/>
      <c r="I16" s="278"/>
      <c r="J16" s="278"/>
      <c r="K16" s="278"/>
      <c r="L16" s="279"/>
      <c r="N16" s="2" t="s">
        <v>25</v>
      </c>
      <c r="O16" s="2" t="s">
        <v>177</v>
      </c>
      <c r="P16" s="2" t="s">
        <v>178</v>
      </c>
      <c r="Q16" s="2" t="s">
        <v>179</v>
      </c>
    </row>
    <row r="17" spans="1:29" ht="36" customHeight="1">
      <c r="A17" s="295"/>
      <c r="B17" s="296"/>
      <c r="C17" s="297"/>
      <c r="D17" s="107" t="s">
        <v>196</v>
      </c>
      <c r="E17" s="280" t="s">
        <v>180</v>
      </c>
      <c r="F17" s="281"/>
      <c r="G17" s="277"/>
      <c r="H17" s="278"/>
      <c r="I17" s="278"/>
      <c r="J17" s="278"/>
      <c r="K17" s="278"/>
      <c r="L17" s="279"/>
      <c r="N17" s="2" t="s">
        <v>25</v>
      </c>
      <c r="O17" s="2" t="s">
        <v>177</v>
      </c>
      <c r="P17" s="2" t="s">
        <v>178</v>
      </c>
      <c r="Q17" s="2" t="s">
        <v>179</v>
      </c>
    </row>
    <row r="18" spans="1:29" ht="36" customHeight="1">
      <c r="A18" s="295"/>
      <c r="B18" s="296"/>
      <c r="C18" s="297"/>
      <c r="D18" s="107" t="s">
        <v>197</v>
      </c>
      <c r="E18" s="280" t="s">
        <v>180</v>
      </c>
      <c r="F18" s="281"/>
      <c r="G18" s="277"/>
      <c r="H18" s="278"/>
      <c r="I18" s="278"/>
      <c r="J18" s="278"/>
      <c r="K18" s="278"/>
      <c r="L18" s="279"/>
      <c r="N18" s="2" t="s">
        <v>25</v>
      </c>
      <c r="O18" s="2" t="s">
        <v>177</v>
      </c>
      <c r="P18" s="2" t="s">
        <v>178</v>
      </c>
      <c r="Q18" s="2" t="s">
        <v>179</v>
      </c>
    </row>
    <row r="19" spans="1:29" ht="36" customHeight="1">
      <c r="A19" s="295"/>
      <c r="B19" s="296"/>
      <c r="C19" s="297"/>
      <c r="D19" s="107" t="s">
        <v>199</v>
      </c>
      <c r="E19" s="280" t="s">
        <v>180</v>
      </c>
      <c r="F19" s="281"/>
      <c r="G19" s="277"/>
      <c r="H19" s="278"/>
      <c r="I19" s="278"/>
      <c r="J19" s="278"/>
      <c r="K19" s="278"/>
      <c r="L19" s="279"/>
      <c r="N19" s="2" t="s">
        <v>25</v>
      </c>
      <c r="O19" s="2" t="s">
        <v>177</v>
      </c>
      <c r="P19" s="2" t="s">
        <v>178</v>
      </c>
      <c r="Q19" s="2" t="s">
        <v>179</v>
      </c>
    </row>
    <row r="20" spans="1:29" ht="36" customHeight="1">
      <c r="A20" s="295"/>
      <c r="B20" s="296"/>
      <c r="C20" s="297"/>
      <c r="D20" s="107" t="s">
        <v>198</v>
      </c>
      <c r="E20" s="280" t="s">
        <v>180</v>
      </c>
      <c r="F20" s="281"/>
      <c r="G20" s="277"/>
      <c r="H20" s="278"/>
      <c r="I20" s="278"/>
      <c r="J20" s="278"/>
      <c r="K20" s="278"/>
      <c r="L20" s="279"/>
      <c r="N20" s="2" t="s">
        <v>25</v>
      </c>
      <c r="O20" s="2" t="s">
        <v>177</v>
      </c>
      <c r="P20" s="2" t="s">
        <v>178</v>
      </c>
      <c r="Q20" s="2" t="s">
        <v>179</v>
      </c>
    </row>
    <row r="21" spans="1:29" ht="36" customHeight="1">
      <c r="A21" s="295"/>
      <c r="B21" s="296"/>
      <c r="C21" s="297"/>
      <c r="D21" s="107" t="s">
        <v>200</v>
      </c>
      <c r="E21" s="280" t="s">
        <v>180</v>
      </c>
      <c r="F21" s="281"/>
      <c r="G21" s="277"/>
      <c r="H21" s="278"/>
      <c r="I21" s="278"/>
      <c r="J21" s="278"/>
      <c r="K21" s="278"/>
      <c r="L21" s="279"/>
      <c r="N21" s="2" t="s">
        <v>25</v>
      </c>
      <c r="O21" s="2" t="s">
        <v>177</v>
      </c>
      <c r="P21" s="2" t="s">
        <v>178</v>
      </c>
      <c r="Q21" s="2" t="s">
        <v>179</v>
      </c>
    </row>
    <row r="22" spans="1:29" ht="72" customHeight="1">
      <c r="A22" s="295"/>
      <c r="B22" s="296"/>
      <c r="C22" s="297"/>
      <c r="D22" s="107" t="s">
        <v>201</v>
      </c>
      <c r="E22" s="280" t="s">
        <v>180</v>
      </c>
      <c r="F22" s="281"/>
      <c r="G22" s="277"/>
      <c r="H22" s="278"/>
      <c r="I22" s="278"/>
      <c r="J22" s="278"/>
      <c r="K22" s="278"/>
      <c r="L22" s="279"/>
      <c r="N22" s="2" t="s">
        <v>25</v>
      </c>
      <c r="O22" s="2" t="s">
        <v>177</v>
      </c>
      <c r="P22" s="2" t="s">
        <v>178</v>
      </c>
      <c r="Q22" s="2" t="s">
        <v>179</v>
      </c>
    </row>
    <row r="23" spans="1:29" ht="20.100000000000001" customHeight="1">
      <c r="A23" s="292" t="s">
        <v>26</v>
      </c>
      <c r="B23" s="293"/>
      <c r="C23" s="294"/>
      <c r="D23" s="161" t="s">
        <v>27</v>
      </c>
      <c r="E23" s="273" t="s">
        <v>28</v>
      </c>
      <c r="F23" s="274"/>
      <c r="G23" s="59" t="s">
        <v>29</v>
      </c>
      <c r="H23" s="45"/>
      <c r="I23" s="52" t="s">
        <v>30</v>
      </c>
      <c r="J23" s="53" t="s">
        <v>31</v>
      </c>
      <c r="K23" s="54"/>
      <c r="L23" s="55" t="s">
        <v>30</v>
      </c>
    </row>
    <row r="24" spans="1:29" ht="20.100000000000001" customHeight="1">
      <c r="A24" s="295"/>
      <c r="B24" s="296"/>
      <c r="C24" s="297"/>
      <c r="D24" s="161" t="s">
        <v>32</v>
      </c>
      <c r="E24" s="273" t="s">
        <v>33</v>
      </c>
      <c r="F24" s="274"/>
      <c r="G24" s="367"/>
      <c r="H24" s="368"/>
      <c r="I24" s="364" t="s">
        <v>16</v>
      </c>
      <c r="J24" s="365"/>
      <c r="K24" s="365"/>
      <c r="L24" s="366"/>
      <c r="U24" s="5"/>
      <c r="V24" s="5"/>
      <c r="W24" s="5"/>
      <c r="X24" s="5"/>
    </row>
    <row r="25" spans="1:29" ht="20.100000000000001" customHeight="1">
      <c r="A25" s="295"/>
      <c r="B25" s="296"/>
      <c r="C25" s="297"/>
      <c r="D25" s="161" t="str">
        <f>"着工"&amp;IF($G$7&lt;&gt;$N$7,"","（予定）")&amp;"年月"&amp;IF(OR($G$7=$O$7,$G$7=$P$7),"（当初）","")</f>
        <v>着工年月</v>
      </c>
      <c r="E25" s="341" t="s">
        <v>34</v>
      </c>
      <c r="F25" s="274"/>
      <c r="G25" s="306"/>
      <c r="H25" s="307"/>
      <c r="I25" s="50" t="s">
        <v>23</v>
      </c>
      <c r="J25" s="275"/>
      <c r="K25" s="276"/>
      <c r="L25" s="20" t="s">
        <v>24</v>
      </c>
      <c r="U25" s="5"/>
      <c r="V25" s="5"/>
      <c r="W25" s="5"/>
      <c r="X25" s="5"/>
    </row>
    <row r="26" spans="1:29" ht="20.100000000000001" customHeight="1">
      <c r="A26" s="295"/>
      <c r="B26" s="296"/>
      <c r="C26" s="297"/>
      <c r="D26" s="161" t="str">
        <f>"竣工"&amp;IF($G$7&lt;&gt;$N$7,"","（予定）")&amp;"年月"&amp;IF(OR($G$7=$O$7,$G$7=$P$7),"（当初）","")</f>
        <v>竣工年月</v>
      </c>
      <c r="E26" s="271" t="s">
        <v>34</v>
      </c>
      <c r="F26" s="272"/>
      <c r="G26" s="342"/>
      <c r="H26" s="343"/>
      <c r="I26" s="19" t="s">
        <v>23</v>
      </c>
      <c r="J26" s="350"/>
      <c r="K26" s="351"/>
      <c r="L26" s="51" t="s">
        <v>24</v>
      </c>
      <c r="U26" s="5"/>
      <c r="V26" s="5"/>
      <c r="W26" s="5"/>
      <c r="X26" s="5"/>
    </row>
    <row r="27" spans="1:29" ht="20.100000000000001" customHeight="1">
      <c r="A27" s="295"/>
      <c r="B27" s="296"/>
      <c r="C27" s="297"/>
      <c r="D27" s="317" t="s">
        <v>35</v>
      </c>
      <c r="E27" s="269" t="s">
        <v>36</v>
      </c>
      <c r="F27" s="270"/>
      <c r="G27" s="361"/>
      <c r="H27" s="362"/>
      <c r="I27" s="362"/>
      <c r="J27" s="362"/>
      <c r="K27" s="362"/>
      <c r="L27" s="363"/>
      <c r="N27" s="2" t="s">
        <v>37</v>
      </c>
      <c r="O27" s="2" t="s">
        <v>38</v>
      </c>
      <c r="P27" s="2" t="s">
        <v>39</v>
      </c>
      <c r="Q27" s="2" t="s">
        <v>40</v>
      </c>
    </row>
    <row r="28" spans="1:29" ht="20.100000000000001" customHeight="1">
      <c r="A28" s="295"/>
      <c r="B28" s="296"/>
      <c r="C28" s="297"/>
      <c r="D28" s="317"/>
      <c r="E28" s="271" t="s">
        <v>41</v>
      </c>
      <c r="F28" s="272"/>
      <c r="G28" s="283"/>
      <c r="H28" s="284"/>
      <c r="I28" s="284"/>
      <c r="J28" s="284"/>
      <c r="K28" s="284"/>
      <c r="L28" s="285"/>
    </row>
    <row r="29" spans="1:29" ht="32.1" customHeight="1">
      <c r="A29" s="295"/>
      <c r="B29" s="296"/>
      <c r="C29" s="297"/>
      <c r="D29" s="10" t="s">
        <v>42</v>
      </c>
      <c r="E29" s="282" t="s">
        <v>203</v>
      </c>
      <c r="F29" s="280"/>
      <c r="G29" s="347"/>
      <c r="H29" s="348"/>
      <c r="I29" s="348"/>
      <c r="J29" s="348"/>
      <c r="K29" s="348"/>
      <c r="L29" s="349"/>
      <c r="N29" s="2" t="s">
        <v>43</v>
      </c>
      <c r="O29" s="2" t="s">
        <v>44</v>
      </c>
      <c r="P29" s="2" t="s">
        <v>204</v>
      </c>
      <c r="U29" s="1"/>
      <c r="V29" s="1"/>
      <c r="W29" s="1"/>
      <c r="X29" s="1"/>
      <c r="Y29" s="1"/>
      <c r="Z29" s="1"/>
      <c r="AA29" s="1"/>
      <c r="AB29" s="1"/>
      <c r="AC29" s="1"/>
    </row>
    <row r="30" spans="1:29" ht="20.100000000000001" customHeight="1">
      <c r="A30" s="295"/>
      <c r="B30" s="296"/>
      <c r="C30" s="297"/>
      <c r="D30" s="329" t="s">
        <v>45</v>
      </c>
      <c r="E30" s="327" t="s">
        <v>46</v>
      </c>
      <c r="F30" s="328"/>
      <c r="G30" s="344"/>
      <c r="H30" s="345"/>
      <c r="I30" s="345"/>
      <c r="J30" s="345"/>
      <c r="K30" s="345"/>
      <c r="L30" s="346"/>
      <c r="N30" s="2" t="s">
        <v>47</v>
      </c>
      <c r="O30" s="2" t="s">
        <v>48</v>
      </c>
      <c r="U30" s="1"/>
      <c r="V30" s="1"/>
      <c r="W30" s="1"/>
      <c r="X30" s="1"/>
      <c r="Y30" s="1"/>
      <c r="Z30" s="1"/>
      <c r="AA30" s="1"/>
      <c r="AB30" s="1"/>
      <c r="AC30" s="1"/>
    </row>
    <row r="31" spans="1:29" ht="20.100000000000001" customHeight="1">
      <c r="A31" s="295"/>
      <c r="B31" s="296"/>
      <c r="C31" s="297"/>
      <c r="D31" s="330"/>
      <c r="E31" s="331" t="s">
        <v>49</v>
      </c>
      <c r="F31" s="332"/>
      <c r="G31" s="303"/>
      <c r="H31" s="304"/>
      <c r="I31" s="304"/>
      <c r="J31" s="304"/>
      <c r="K31" s="304"/>
      <c r="L31" s="305"/>
      <c r="U31" s="1"/>
      <c r="V31" s="1"/>
      <c r="W31" s="1"/>
      <c r="X31" s="1"/>
      <c r="Y31" s="1"/>
      <c r="Z31" s="1"/>
      <c r="AA31" s="1"/>
      <c r="AB31" s="1"/>
      <c r="AC31" s="1"/>
    </row>
    <row r="32" spans="1:29" ht="20.100000000000001" customHeight="1">
      <c r="A32" s="295"/>
      <c r="B32" s="296"/>
      <c r="C32" s="297"/>
      <c r="D32" s="326" t="s">
        <v>17</v>
      </c>
      <c r="E32" s="269" t="s">
        <v>50</v>
      </c>
      <c r="F32" s="270"/>
      <c r="G32" s="314"/>
      <c r="H32" s="315"/>
      <c r="I32" s="315"/>
      <c r="J32" s="315"/>
      <c r="K32" s="315"/>
      <c r="L32" s="316"/>
      <c r="N32" s="2" t="s">
        <v>51</v>
      </c>
      <c r="O32" s="2" t="s">
        <v>52</v>
      </c>
      <c r="P32" s="60" t="s">
        <v>40</v>
      </c>
      <c r="U32" s="1"/>
      <c r="V32" s="1"/>
      <c r="W32" s="1"/>
      <c r="X32" s="1"/>
      <c r="Y32" s="1"/>
      <c r="Z32" s="1"/>
      <c r="AA32" s="1"/>
      <c r="AB32" s="1"/>
      <c r="AC32" s="1"/>
    </row>
    <row r="33" spans="1:24" ht="20.100000000000001" customHeight="1">
      <c r="A33" s="295"/>
      <c r="B33" s="296"/>
      <c r="C33" s="297"/>
      <c r="D33" s="317"/>
      <c r="E33" s="271" t="str">
        <f>"（"&amp;IF($G32=$N32,"建物の所有者",IF($G32=$O32,"建物の所有者",IF($G32="","建物の所有者、その他の内容","その他の内容")))&amp;"）"</f>
        <v>（建物の所有者、その他の内容）</v>
      </c>
      <c r="F33" s="272"/>
      <c r="G33" s="303"/>
      <c r="H33" s="304"/>
      <c r="I33" s="304"/>
      <c r="J33" s="304"/>
      <c r="K33" s="304"/>
      <c r="L33" s="305"/>
    </row>
    <row r="34" spans="1:24" ht="20.100000000000001" customHeight="1">
      <c r="A34" s="295"/>
      <c r="B34" s="296"/>
      <c r="C34" s="297"/>
      <c r="D34" s="317" t="s">
        <v>22</v>
      </c>
      <c r="E34" s="269" t="str">
        <f>IF($G32=$N32,"[取得済み,取得予定]",IF($G32=$O32,"[賃貸借契約済み,賃貸借契約予定]","[取得済み,取得予定,賃貸借契約済み,賃貸借契約予定]"))&amp;"　から選択"</f>
        <v>[取得済み,取得予定,賃貸借契約済み,賃貸借契約予定]　から選択</v>
      </c>
      <c r="F34" s="270"/>
      <c r="G34" s="314"/>
      <c r="H34" s="315"/>
      <c r="I34" s="315"/>
      <c r="J34" s="315"/>
      <c r="K34" s="315"/>
      <c r="L34" s="316"/>
      <c r="N34" s="2" t="str">
        <f>IF($G32=$N32,"取得済み",IF($G32=$O32,"賃貸借契約済み",""))</f>
        <v/>
      </c>
      <c r="O34" s="2" t="str">
        <f>IF($G32=$N32,"取得予定",IF($G32=$O32,"賃貸借契約予定",""))</f>
        <v/>
      </c>
    </row>
    <row r="35" spans="1:24" ht="20.100000000000001" customHeight="1">
      <c r="A35" s="295"/>
      <c r="B35" s="296"/>
      <c r="C35" s="297"/>
      <c r="D35" s="317"/>
      <c r="E35" s="271"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72"/>
      <c r="G35" s="370"/>
      <c r="H35" s="371"/>
      <c r="I35" s="56" t="s">
        <v>23</v>
      </c>
      <c r="J35" s="337"/>
      <c r="K35" s="338"/>
      <c r="L35" s="57" t="s">
        <v>24</v>
      </c>
    </row>
    <row r="36" spans="1:24" ht="20.100000000000001" customHeight="1">
      <c r="A36" s="11"/>
      <c r="B36" s="333" t="s">
        <v>53</v>
      </c>
      <c r="C36" s="294"/>
      <c r="D36" s="161" t="s">
        <v>54</v>
      </c>
      <c r="E36" s="273" t="s">
        <v>55</v>
      </c>
      <c r="F36" s="274"/>
      <c r="G36" s="334"/>
      <c r="H36" s="335"/>
      <c r="I36" s="335"/>
      <c r="J36" s="335"/>
      <c r="K36" s="335"/>
      <c r="L36" s="336"/>
      <c r="N36" s="2" t="s">
        <v>56</v>
      </c>
      <c r="O36" s="2" t="s">
        <v>57</v>
      </c>
      <c r="U36" s="5"/>
      <c r="V36" s="5"/>
      <c r="W36" s="5"/>
      <c r="X36" s="5"/>
    </row>
    <row r="37" spans="1:24" ht="20.100000000000001" customHeight="1">
      <c r="A37" s="11"/>
      <c r="B37" s="295"/>
      <c r="C37" s="297"/>
      <c r="D37" s="161" t="s">
        <v>58</v>
      </c>
      <c r="E37" s="273" t="s">
        <v>59</v>
      </c>
      <c r="F37" s="274"/>
      <c r="G37" s="334"/>
      <c r="H37" s="335"/>
      <c r="I37" s="335"/>
      <c r="J37" s="335"/>
      <c r="K37" s="335"/>
      <c r="L37" s="336"/>
      <c r="N37" s="15" t="s">
        <v>60</v>
      </c>
      <c r="O37" s="15" t="s">
        <v>61</v>
      </c>
      <c r="P37" s="2" t="s">
        <v>62</v>
      </c>
      <c r="U37" s="5"/>
      <c r="V37" s="5"/>
      <c r="W37" s="5"/>
      <c r="X37" s="5"/>
    </row>
    <row r="38" spans="1:24" ht="28.15" customHeight="1">
      <c r="A38" s="11"/>
      <c r="B38" s="11"/>
      <c r="C38" s="321" t="s">
        <v>63</v>
      </c>
      <c r="D38" s="161" t="s">
        <v>64</v>
      </c>
      <c r="E38" s="273" t="s">
        <v>65</v>
      </c>
      <c r="F38" s="274"/>
      <c r="G38" s="342"/>
      <c r="H38" s="343"/>
      <c r="I38" s="372" t="s">
        <v>66</v>
      </c>
      <c r="J38" s="373"/>
      <c r="K38" s="373"/>
      <c r="L38" s="374"/>
    </row>
    <row r="39" spans="1:24" ht="20.100000000000001" customHeight="1">
      <c r="A39" s="11"/>
      <c r="B39" s="11"/>
      <c r="C39" s="322"/>
      <c r="D39" s="309" t="s">
        <v>67</v>
      </c>
      <c r="E39" s="269" t="s">
        <v>68</v>
      </c>
      <c r="F39" s="270"/>
      <c r="G39" s="314"/>
      <c r="H39" s="315"/>
      <c r="I39" s="315"/>
      <c r="J39" s="315"/>
      <c r="K39" s="315"/>
      <c r="L39" s="316"/>
      <c r="N39" s="2" t="s">
        <v>69</v>
      </c>
      <c r="O39" s="2" t="s">
        <v>70</v>
      </c>
      <c r="P39" s="2" t="s">
        <v>21</v>
      </c>
    </row>
    <row r="40" spans="1:24" ht="20.100000000000001" customHeight="1">
      <c r="A40" s="11"/>
      <c r="B40" s="11"/>
      <c r="C40" s="322"/>
      <c r="D40" s="309"/>
      <c r="E40" s="271" t="s">
        <v>41</v>
      </c>
      <c r="F40" s="272"/>
      <c r="G40" s="303"/>
      <c r="H40" s="304"/>
      <c r="I40" s="304"/>
      <c r="J40" s="304"/>
      <c r="K40" s="304"/>
      <c r="L40" s="305"/>
    </row>
    <row r="41" spans="1:24" ht="20.100000000000001" customHeight="1">
      <c r="A41" s="11"/>
      <c r="B41" s="11"/>
      <c r="C41" s="322"/>
      <c r="D41" s="309" t="s">
        <v>71</v>
      </c>
      <c r="E41" s="269" t="s">
        <v>72</v>
      </c>
      <c r="F41" s="270"/>
      <c r="G41" s="314"/>
      <c r="H41" s="315"/>
      <c r="I41" s="315"/>
      <c r="J41" s="315"/>
      <c r="K41" s="315"/>
      <c r="L41" s="316"/>
      <c r="N41" s="2" t="s">
        <v>73</v>
      </c>
      <c r="O41" s="2" t="s">
        <v>74</v>
      </c>
      <c r="P41" s="2" t="s">
        <v>21</v>
      </c>
    </row>
    <row r="42" spans="1:24" ht="20.100000000000001" customHeight="1">
      <c r="A42" s="11"/>
      <c r="B42" s="11"/>
      <c r="C42" s="322"/>
      <c r="D42" s="309"/>
      <c r="E42" s="271" t="s">
        <v>41</v>
      </c>
      <c r="F42" s="272"/>
      <c r="G42" s="303"/>
      <c r="H42" s="304"/>
      <c r="I42" s="304"/>
      <c r="J42" s="304"/>
      <c r="K42" s="304"/>
      <c r="L42" s="305"/>
    </row>
    <row r="43" spans="1:24" ht="20.100000000000001" customHeight="1">
      <c r="A43" s="11"/>
      <c r="B43" s="11"/>
      <c r="C43" s="322"/>
      <c r="D43" s="321" t="s">
        <v>75</v>
      </c>
      <c r="E43" s="106" t="s">
        <v>76</v>
      </c>
      <c r="F43" s="106" t="s">
        <v>77</v>
      </c>
      <c r="G43" s="352"/>
      <c r="H43" s="353"/>
      <c r="I43" s="353"/>
      <c r="J43" s="353"/>
      <c r="K43" s="353"/>
      <c r="L43" s="110" t="s">
        <v>16</v>
      </c>
    </row>
    <row r="44" spans="1:24" ht="20.100000000000001" customHeight="1">
      <c r="A44" s="11"/>
      <c r="B44" s="11"/>
      <c r="C44" s="322"/>
      <c r="D44" s="323"/>
      <c r="E44" s="106" t="s">
        <v>78</v>
      </c>
      <c r="F44" s="106" t="s">
        <v>79</v>
      </c>
      <c r="G44" s="352"/>
      <c r="H44" s="353"/>
      <c r="I44" s="353"/>
      <c r="J44" s="353"/>
      <c r="K44" s="353"/>
      <c r="L44" s="110" t="s">
        <v>16</v>
      </c>
    </row>
    <row r="45" spans="1:24" ht="42" customHeight="1">
      <c r="A45" s="11"/>
      <c r="B45" s="11"/>
      <c r="C45" s="323"/>
      <c r="D45" s="107" t="s">
        <v>202</v>
      </c>
      <c r="E45" s="274" t="s">
        <v>80</v>
      </c>
      <c r="F45" s="281"/>
      <c r="G45" s="318"/>
      <c r="H45" s="319"/>
      <c r="I45" s="319"/>
      <c r="J45" s="319"/>
      <c r="K45" s="319"/>
      <c r="L45" s="320"/>
    </row>
    <row r="46" spans="1:24" ht="28.15" customHeight="1">
      <c r="A46" s="11"/>
      <c r="B46" s="12"/>
      <c r="C46" s="317" t="s">
        <v>81</v>
      </c>
      <c r="D46" s="161" t="s">
        <v>82</v>
      </c>
      <c r="E46" s="273" t="s">
        <v>83</v>
      </c>
      <c r="F46" s="274"/>
      <c r="G46" s="306"/>
      <c r="H46" s="307"/>
      <c r="I46" s="355" t="s">
        <v>84</v>
      </c>
      <c r="J46" s="356"/>
      <c r="K46" s="356"/>
      <c r="L46" s="357"/>
    </row>
    <row r="47" spans="1:24" ht="72" customHeight="1">
      <c r="A47" s="12"/>
      <c r="B47" s="14"/>
      <c r="C47" s="317"/>
      <c r="D47" s="161" t="s">
        <v>85</v>
      </c>
      <c r="E47" s="282" t="s">
        <v>86</v>
      </c>
      <c r="F47" s="280"/>
      <c r="G47" s="300"/>
      <c r="H47" s="301"/>
      <c r="I47" s="301"/>
      <c r="J47" s="301"/>
      <c r="K47" s="301"/>
      <c r="L47" s="302"/>
    </row>
    <row r="48" spans="1:24" ht="72" customHeight="1" thickBot="1">
      <c r="A48" s="13"/>
      <c r="B48" s="308" t="s">
        <v>87</v>
      </c>
      <c r="C48" s="309"/>
      <c r="D48" s="162" t="s">
        <v>58</v>
      </c>
      <c r="E48" s="280" t="s">
        <v>88</v>
      </c>
      <c r="F48" s="310"/>
      <c r="G48" s="311"/>
      <c r="H48" s="312"/>
      <c r="I48" s="312"/>
      <c r="J48" s="312"/>
      <c r="K48" s="312"/>
      <c r="L48" s="313"/>
    </row>
    <row r="49" spans="1:12" ht="20.100000000000001" customHeight="1">
      <c r="A49" s="3"/>
      <c r="B49" s="3"/>
      <c r="C49" s="299" t="s">
        <v>89</v>
      </c>
      <c r="D49" s="299"/>
      <c r="E49" s="299"/>
      <c r="F49" s="299"/>
      <c r="G49" s="299"/>
      <c r="H49" s="299"/>
      <c r="I49" s="299"/>
      <c r="J49" s="299"/>
      <c r="K49" s="299"/>
      <c r="L49" s="299"/>
    </row>
    <row r="50" spans="1:12" ht="20.100000000000001" customHeight="1">
      <c r="A50" s="3"/>
      <c r="B50" s="3"/>
      <c r="C50" s="299"/>
      <c r="D50" s="299"/>
      <c r="E50" s="299"/>
      <c r="F50" s="299"/>
      <c r="G50" s="299"/>
      <c r="H50" s="299"/>
      <c r="I50" s="299"/>
      <c r="J50" s="299"/>
      <c r="K50" s="299"/>
      <c r="L50" s="299"/>
    </row>
  </sheetData>
  <sheetProtection algorithmName="SHA-512" hashValue="8qgc4tNshGUbpxfOreisvWBqJKzXg4d7nSDDjB8nfqMmagbv7bYumZ702eCHeFozov2dgs+VumS7TRkOTYRsDA==" saltValue="/xjTGeHyr7Z8fSGAfY9+Bg==" spinCount="100000" sheet="1" objects="1" scenarios="1"/>
  <protectedRanges>
    <protectedRange sqref="F5 G7:L8 G11 G12:L14 G15:H15 J15:K15 H23 K23 G24:G26 J25:J26 G35 J35 G36:L37 G38 G47:L48 G39:L42 G43:K44 G45:G46 G10:L10 G16:L22 G27:L34" name="入力箇所"/>
    <protectedRange sqref="G9:L9" name="入力箇所_1"/>
  </protectedRanges>
  <mergeCells count="113">
    <mergeCell ref="B48:C48"/>
    <mergeCell ref="E48:F48"/>
    <mergeCell ref="G48:L48"/>
    <mergeCell ref="C49:L49"/>
    <mergeCell ref="C50:L50"/>
    <mergeCell ref="E45:F45"/>
    <mergeCell ref="G45:L45"/>
    <mergeCell ref="C46:C47"/>
    <mergeCell ref="E46:F46"/>
    <mergeCell ref="G46:H46"/>
    <mergeCell ref="I46:L46"/>
    <mergeCell ref="E47:F47"/>
    <mergeCell ref="G47:L47"/>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0:L20"/>
    <mergeCell ref="E21:F21"/>
    <mergeCell ref="G21:L21"/>
    <mergeCell ref="E16:F16"/>
    <mergeCell ref="G16:L16"/>
    <mergeCell ref="E17:F17"/>
    <mergeCell ref="G17:L17"/>
    <mergeCell ref="E18:F18"/>
    <mergeCell ref="G18:L18"/>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1:L1"/>
    <mergeCell ref="G2:L2"/>
    <mergeCell ref="A3:L3"/>
    <mergeCell ref="M3:X3"/>
    <mergeCell ref="A5:C5"/>
    <mergeCell ref="F5:L5"/>
    <mergeCell ref="A7:D7"/>
    <mergeCell ref="E7:F7"/>
    <mergeCell ref="G7:L7"/>
  </mergeCells>
  <phoneticPr fontId="1"/>
  <conditionalFormatting sqref="G14 G15:L15">
    <cfRule type="expression" dxfId="48" priority="6">
      <formula>AND($G$12=$P$12)</formula>
    </cfRule>
  </conditionalFormatting>
  <conditionalFormatting sqref="G34 G35:L35">
    <cfRule type="expression" dxfId="47" priority="9">
      <formula>$G$32=$P$32</formula>
    </cfRule>
  </conditionalFormatting>
  <conditionalFormatting sqref="G38:I38 G39 G40:L40 G41 G42:L42 G43:G45">
    <cfRule type="expression" dxfId="46" priority="11">
      <formula>$G$37=$O$37</formula>
    </cfRule>
  </conditionalFormatting>
  <conditionalFormatting sqref="G46:I46 G47:L47">
    <cfRule type="expression" dxfId="45" priority="12">
      <formula>$G$37=$N$37</formula>
    </cfRule>
  </conditionalFormatting>
  <conditionalFormatting sqref="G16:L22">
    <cfRule type="expression" dxfId="44" priority="1">
      <formula>OR($G$7=$O$7,$G$7=$P$7,$G$7=$Q$7)</formula>
    </cfRule>
  </conditionalFormatting>
  <conditionalFormatting sqref="G28:L28">
    <cfRule type="expression" dxfId="43" priority="7">
      <formula>OR($G$27=$N$27,$G$27=$O$27,$G$27=$P$27)</formula>
    </cfRule>
  </conditionalFormatting>
  <conditionalFormatting sqref="G29:L31">
    <cfRule type="expression" dxfId="42" priority="5">
      <formula>$G$7=$N$7</formula>
    </cfRule>
  </conditionalFormatting>
  <conditionalFormatting sqref="G31:L31">
    <cfRule type="expression" dxfId="41" priority="8">
      <formula>$G$30=$N$30</formula>
    </cfRule>
  </conditionalFormatting>
  <conditionalFormatting sqref="G40:L40">
    <cfRule type="expression" dxfId="40" priority="13">
      <formula>OR($G$39=$N$39,$G$39=$O$39)</formula>
    </cfRule>
  </conditionalFormatting>
  <conditionalFormatting sqref="G42:L42">
    <cfRule type="expression" dxfId="39" priority="14">
      <formula>OR($G$41=$N$41,$G$41=$O$41)</formula>
    </cfRule>
  </conditionalFormatting>
  <conditionalFormatting sqref="G48:L48">
    <cfRule type="expression" dxfId="38" priority="10">
      <formula>$G$36=$N$36</formula>
    </cfRule>
  </conditionalFormatting>
  <dataValidations count="22">
    <dataValidation type="list" allowBlank="1" showInputMessage="1" showErrorMessage="1" sqref="G22:L22" xr:uid="{201693B8-3DDC-43CA-B0AD-A26E78246278}">
      <formula1>$N$22:$Q$22</formula1>
    </dataValidation>
    <dataValidation type="list" allowBlank="1" showInputMessage="1" showErrorMessage="1" sqref="G21:L21" xr:uid="{79109160-EDBB-4B0C-B256-EDBA45DFDC08}">
      <formula1>$N$21:$Q$21</formula1>
    </dataValidation>
    <dataValidation type="list" allowBlank="1" showInputMessage="1" showErrorMessage="1" sqref="G20:L20" xr:uid="{B9249AB2-EC0B-44A2-8B8F-11E3EE7FD664}">
      <formula1>$N$20:$Q$20</formula1>
    </dataValidation>
    <dataValidation type="list" allowBlank="1" showInputMessage="1" showErrorMessage="1" sqref="G17:L17" xr:uid="{A1359736-112E-4597-9B80-C5F13789B2B3}">
      <formula1>$N$17:$Q$17</formula1>
    </dataValidation>
    <dataValidation type="list" allowBlank="1" showInputMessage="1" showErrorMessage="1" sqref="G18:L18" xr:uid="{B5D43A9D-BF9C-4ED5-A0B8-4023086B4BCB}">
      <formula1>$N$18:$Q$18</formula1>
    </dataValidation>
    <dataValidation type="list" allowBlank="1" showInputMessage="1" showErrorMessage="1" sqref="G16:L16" xr:uid="{8135C7E6-A615-47B0-9B93-86654A4066D8}">
      <formula1>$N$16:$Q$16</formula1>
    </dataValidation>
    <dataValidation type="list" allowBlank="1" showInputMessage="1" showErrorMessage="1" sqref="G19:L19" xr:uid="{74B81C0B-4896-4D4B-AB98-35676B74567B}">
      <formula1>$N$19:$Q$19</formula1>
    </dataValidation>
    <dataValidation type="list" allowBlank="1" showInputMessage="1" showErrorMessage="1" sqref="G9:L9" xr:uid="{073F1C93-5C50-4639-809D-0EBDF836BAC1}">
      <formula1>$N$9:$R$9</formula1>
    </dataValidation>
    <dataValidation type="list" allowBlank="1" showInputMessage="1" showErrorMessage="1" sqref="G29:L29" xr:uid="{CDDC8A4D-CA8D-4757-8291-4594FE4D5E01}">
      <formula1>$N$29:$P$29</formula1>
    </dataValidation>
    <dataValidation type="list" allowBlank="1" showInputMessage="1" showErrorMessage="1" sqref="G45:L45" xr:uid="{7853B12C-FB69-4B94-AEC2-F68FE0D217F4}">
      <formula1>"適合,不適合"</formula1>
    </dataValidation>
    <dataValidation type="list" allowBlank="1" showInputMessage="1" showErrorMessage="1" sqref="G7:L7" xr:uid="{920EADFF-F78F-4C25-A3CC-5EE687DF6777}">
      <formula1>$N$7:$Q$7</formula1>
    </dataValidation>
    <dataValidation type="list" allowBlank="1" showInputMessage="1" showErrorMessage="1" sqref="G30:L30" xr:uid="{D1244532-7CE3-48F4-9464-9787F8EE18FB}">
      <formula1>$N$30:$O$30</formula1>
    </dataValidation>
    <dataValidation type="list" allowBlank="1" showInputMessage="1" showErrorMessage="1" sqref="G41" xr:uid="{B14AF8B0-1012-4856-BE34-E880FB9C5F61}">
      <formula1>$N$41:$P$41</formula1>
    </dataValidation>
    <dataValidation type="list" allowBlank="1" showInputMessage="1" showErrorMessage="1" sqref="G39" xr:uid="{DB80E101-B94F-4397-A6FD-76099106E6D1}">
      <formula1>$N$39:$P$39</formula1>
    </dataValidation>
    <dataValidation type="whole" allowBlank="1" showInputMessage="1" showErrorMessage="1" sqref="G38:H38 G46:H46" xr:uid="{FCD143F7-7AA1-4C5B-B9BB-FA3B25826B21}">
      <formula1>0</formula1>
      <formula2>9999</formula2>
    </dataValidation>
    <dataValidation type="list" allowBlank="1" showInputMessage="1" showErrorMessage="1" sqref="G37" xr:uid="{FF6FFBBA-26D5-4576-9E5F-1CF44C21EF87}">
      <formula1>$N$37:$P$37</formula1>
    </dataValidation>
    <dataValidation type="list" allowBlank="1" showInputMessage="1" showErrorMessage="1" sqref="G32" xr:uid="{629F5BA7-F0C1-4441-A7EA-5BDA6DC48C94}">
      <formula1>$N$32:$P$32</formula1>
    </dataValidation>
    <dataValidation type="list" allowBlank="1" showInputMessage="1" showErrorMessage="1" sqref="G34" xr:uid="{0B2167C6-02EA-40C5-B1CD-B57A804624DF}">
      <formula1>$N$34:$O$34</formula1>
    </dataValidation>
    <dataValidation type="list" allowBlank="1" showInputMessage="1" showErrorMessage="1" sqref="G12" xr:uid="{E4BCE383-8AEB-484F-94B5-5EB2CAAB2427}">
      <formula1>$N$12:$P$12</formula1>
    </dataValidation>
    <dataValidation type="list" allowBlank="1" showInputMessage="1" showErrorMessage="1" sqref="G14" xr:uid="{7C42D1DF-43DA-4B79-A3DC-E4EB99EF3AC0}">
      <formula1>$N$14:$O$14</formula1>
    </dataValidation>
    <dataValidation type="list" allowBlank="1" showInputMessage="1" showErrorMessage="1" sqref="G27" xr:uid="{A0BB2FB8-344A-40C1-A8C9-788DF1703E81}">
      <formula1>$N$27:$Q$27</formula1>
    </dataValidation>
    <dataValidation type="list" allowBlank="1" showInputMessage="1" showErrorMessage="1" sqref="G36" xr:uid="{E0218EAE-6C81-479B-BD5B-AFCEFEE08871}">
      <formula1>$N$36:$O$36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E23AC-9E9B-4478-8E58-6B99546C88C1}">
  <sheetPr codeName="Sheet8">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298" t="s">
        <v>121</v>
      </c>
      <c r="H1" s="298"/>
      <c r="I1" s="298"/>
      <c r="J1" s="298"/>
      <c r="K1" s="298"/>
      <c r="L1" s="298"/>
    </row>
    <row r="2" spans="1:24">
      <c r="A2" s="3"/>
      <c r="B2" s="3"/>
      <c r="C2" s="3"/>
      <c r="D2" s="3"/>
      <c r="E2" s="3"/>
      <c r="F2" s="3"/>
      <c r="G2" s="354" t="s">
        <v>0</v>
      </c>
      <c r="H2" s="354"/>
      <c r="I2" s="354"/>
      <c r="J2" s="354"/>
      <c r="K2" s="354"/>
      <c r="L2" s="354"/>
    </row>
    <row r="3" spans="1:24" ht="20.100000000000001" customHeight="1">
      <c r="A3" s="268" t="s">
        <v>1</v>
      </c>
      <c r="B3" s="268"/>
      <c r="C3" s="268"/>
      <c r="D3" s="268"/>
      <c r="E3" s="268"/>
      <c r="F3" s="268"/>
      <c r="G3" s="268"/>
      <c r="H3" s="268"/>
      <c r="I3" s="268"/>
      <c r="J3" s="268"/>
      <c r="K3" s="268"/>
      <c r="L3" s="268"/>
      <c r="M3" s="268"/>
      <c r="N3" s="268"/>
      <c r="O3" s="268"/>
      <c r="P3" s="268"/>
      <c r="Q3" s="268"/>
      <c r="R3" s="268"/>
      <c r="S3" s="268"/>
      <c r="T3" s="268"/>
      <c r="U3" s="268"/>
      <c r="V3" s="268"/>
      <c r="W3" s="268"/>
      <c r="X3" s="268"/>
    </row>
    <row r="4" spans="1:24" ht="8.1" customHeight="1" thickBot="1">
      <c r="A4" s="7"/>
      <c r="B4" s="7"/>
      <c r="C4" s="7"/>
      <c r="D4" s="7"/>
      <c r="E4" s="7"/>
      <c r="F4" s="7"/>
      <c r="G4" s="7"/>
      <c r="H4" s="7"/>
      <c r="I4" s="7"/>
      <c r="J4" s="7"/>
      <c r="K4" s="7"/>
      <c r="L4" s="7"/>
    </row>
    <row r="5" spans="1:24" ht="24" customHeight="1" thickBot="1">
      <c r="A5" s="324" t="s">
        <v>2</v>
      </c>
      <c r="B5" s="325"/>
      <c r="C5" s="325"/>
      <c r="D5" s="8">
        <v>8</v>
      </c>
      <c r="E5" s="16" t="s">
        <v>3</v>
      </c>
      <c r="F5" s="375"/>
      <c r="G5" s="376"/>
      <c r="H5" s="376"/>
      <c r="I5" s="376"/>
      <c r="J5" s="376"/>
      <c r="K5" s="376"/>
      <c r="L5" s="377"/>
      <c r="M5" s="9"/>
    </row>
    <row r="6" spans="1:24" ht="8.1" customHeight="1" thickBot="1">
      <c r="A6" s="7"/>
      <c r="B6" s="7"/>
      <c r="C6" s="7"/>
      <c r="D6" s="7"/>
      <c r="E6" s="7"/>
      <c r="F6" s="7"/>
      <c r="G6" s="58"/>
      <c r="H6" s="58"/>
      <c r="I6" s="7"/>
      <c r="J6" s="7"/>
      <c r="K6" s="7"/>
      <c r="L6" s="7"/>
    </row>
    <row r="7" spans="1:24" ht="24" customHeight="1">
      <c r="A7" s="324" t="s">
        <v>4</v>
      </c>
      <c r="B7" s="325"/>
      <c r="C7" s="325"/>
      <c r="D7" s="309"/>
      <c r="E7" s="273" t="s">
        <v>5</v>
      </c>
      <c r="F7" s="274"/>
      <c r="G7" s="289"/>
      <c r="H7" s="290"/>
      <c r="I7" s="290"/>
      <c r="J7" s="290"/>
      <c r="K7" s="290"/>
      <c r="L7" s="291"/>
      <c r="N7" s="2" t="s">
        <v>6</v>
      </c>
      <c r="O7" s="2" t="s">
        <v>7</v>
      </c>
      <c r="P7" s="2" t="s">
        <v>8</v>
      </c>
      <c r="Q7" s="2" t="s">
        <v>9</v>
      </c>
    </row>
    <row r="8" spans="1:24" ht="24" customHeight="1">
      <c r="A8" s="292" t="s">
        <v>10</v>
      </c>
      <c r="B8" s="293"/>
      <c r="C8" s="294"/>
      <c r="D8" s="161" t="s">
        <v>11</v>
      </c>
      <c r="E8" s="282" t="s">
        <v>230</v>
      </c>
      <c r="F8" s="274"/>
      <c r="G8" s="283"/>
      <c r="H8" s="284"/>
      <c r="I8" s="284"/>
      <c r="J8" s="284"/>
      <c r="K8" s="284"/>
      <c r="L8" s="285"/>
      <c r="U8" s="5"/>
      <c r="V8" s="5"/>
      <c r="W8" s="5"/>
      <c r="X8" s="5"/>
    </row>
    <row r="9" spans="1:24" ht="24" customHeight="1">
      <c r="A9" s="295"/>
      <c r="B9" s="296"/>
      <c r="C9" s="297"/>
      <c r="D9" s="161" t="s">
        <v>175</v>
      </c>
      <c r="E9" s="282" t="s">
        <v>176</v>
      </c>
      <c r="F9" s="280"/>
      <c r="G9" s="286"/>
      <c r="H9" s="287"/>
      <c r="I9" s="287"/>
      <c r="J9" s="287"/>
      <c r="K9" s="287"/>
      <c r="L9" s="288"/>
      <c r="N9" s="2" t="s">
        <v>171</v>
      </c>
      <c r="O9" s="2" t="s">
        <v>172</v>
      </c>
      <c r="P9" s="2" t="s">
        <v>173</v>
      </c>
      <c r="Q9" s="2" t="s">
        <v>174</v>
      </c>
      <c r="R9" s="2" t="s">
        <v>21</v>
      </c>
      <c r="U9" s="5"/>
      <c r="V9" s="5"/>
      <c r="W9" s="5"/>
      <c r="X9" s="5"/>
    </row>
    <row r="10" spans="1:24" ht="24" customHeight="1">
      <c r="A10" s="295"/>
      <c r="B10" s="296"/>
      <c r="C10" s="297"/>
      <c r="D10" s="161" t="s">
        <v>12</v>
      </c>
      <c r="E10" s="282" t="s">
        <v>13</v>
      </c>
      <c r="F10" s="280"/>
      <c r="G10" s="286"/>
      <c r="H10" s="287"/>
      <c r="I10" s="287"/>
      <c r="J10" s="287"/>
      <c r="K10" s="287"/>
      <c r="L10" s="288"/>
      <c r="U10" s="5"/>
      <c r="V10" s="5"/>
      <c r="W10" s="5"/>
      <c r="X10" s="5"/>
    </row>
    <row r="11" spans="1:24" ht="24" customHeight="1">
      <c r="A11" s="295"/>
      <c r="B11" s="296"/>
      <c r="C11" s="297"/>
      <c r="D11" s="161" t="s">
        <v>14</v>
      </c>
      <c r="E11" s="273" t="s">
        <v>15</v>
      </c>
      <c r="F11" s="274"/>
      <c r="G11" s="367"/>
      <c r="H11" s="368"/>
      <c r="I11" s="358" t="s">
        <v>16</v>
      </c>
      <c r="J11" s="359"/>
      <c r="K11" s="359"/>
      <c r="L11" s="360"/>
      <c r="U11" s="5"/>
      <c r="V11" s="5"/>
      <c r="W11" s="5"/>
      <c r="X11" s="5"/>
    </row>
    <row r="12" spans="1:24" ht="20.100000000000001" customHeight="1">
      <c r="A12" s="295"/>
      <c r="B12" s="296"/>
      <c r="C12" s="297"/>
      <c r="D12" s="326" t="s">
        <v>17</v>
      </c>
      <c r="E12" s="269" t="s">
        <v>18</v>
      </c>
      <c r="F12" s="270"/>
      <c r="G12" s="361"/>
      <c r="H12" s="362"/>
      <c r="I12" s="362"/>
      <c r="J12" s="362"/>
      <c r="K12" s="362"/>
      <c r="L12" s="363"/>
      <c r="N12" s="2" t="s">
        <v>19</v>
      </c>
      <c r="O12" s="2" t="s">
        <v>20</v>
      </c>
      <c r="P12" s="2" t="s">
        <v>21</v>
      </c>
    </row>
    <row r="13" spans="1:24" ht="20.100000000000001" customHeight="1">
      <c r="A13" s="295"/>
      <c r="B13" s="296"/>
      <c r="C13" s="297"/>
      <c r="D13" s="317"/>
      <c r="E13" s="271" t="str">
        <f>"（"&amp;IF($G12=$N12,"土地の所有者",IF($G12=$O12,"土地の所有者",IF($G12="","土地の所有者、その他の内容","その他の内容")))&amp;"）"</f>
        <v>（土地の所有者、その他の内容）</v>
      </c>
      <c r="F13" s="272"/>
      <c r="G13" s="303"/>
      <c r="H13" s="304"/>
      <c r="I13" s="304"/>
      <c r="J13" s="304"/>
      <c r="K13" s="304"/>
      <c r="L13" s="305"/>
    </row>
    <row r="14" spans="1:24" ht="20.100000000000001" customHeight="1">
      <c r="A14" s="295"/>
      <c r="B14" s="296"/>
      <c r="C14" s="297"/>
      <c r="D14" s="317" t="s">
        <v>22</v>
      </c>
      <c r="E14" s="269" t="str">
        <f>IF($G12=$N12,"[取得済み,取得予定]",IF($G12=$O12,"[借地契約済み,借地契約予定]","[取得済み,取得予定,借地契約済み,借地契約予定]"))&amp;"　から選択"</f>
        <v>[取得済み,取得予定,借地契約済み,借地契約予定]　から選択</v>
      </c>
      <c r="F14" s="270"/>
      <c r="G14" s="314"/>
      <c r="H14" s="315"/>
      <c r="I14" s="315"/>
      <c r="J14" s="315"/>
      <c r="K14" s="315"/>
      <c r="L14" s="316"/>
      <c r="N14" s="2" t="str">
        <f>IF($G12=$N12,"取得済み",IF($G12=$O12,"借地契約済み",""))</f>
        <v/>
      </c>
      <c r="O14" s="2" t="str">
        <f>IF($G12=$N12,"取得予定",IF($G12=$O12,"借地契約予定",""))</f>
        <v/>
      </c>
    </row>
    <row r="15" spans="1:24" ht="20.100000000000001" customHeight="1">
      <c r="A15" s="295"/>
      <c r="B15" s="296"/>
      <c r="C15" s="297"/>
      <c r="D15" s="317"/>
      <c r="E15" s="271"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72"/>
      <c r="G15" s="369"/>
      <c r="H15" s="340"/>
      <c r="I15" s="17" t="s">
        <v>23</v>
      </c>
      <c r="J15" s="339"/>
      <c r="K15" s="340"/>
      <c r="L15" s="18" t="s">
        <v>24</v>
      </c>
    </row>
    <row r="16" spans="1:24" ht="36" customHeight="1">
      <c r="A16" s="295"/>
      <c r="B16" s="296"/>
      <c r="C16" s="297"/>
      <c r="D16" s="107" t="s">
        <v>195</v>
      </c>
      <c r="E16" s="280" t="s">
        <v>180</v>
      </c>
      <c r="F16" s="281"/>
      <c r="G16" s="277"/>
      <c r="H16" s="278"/>
      <c r="I16" s="278"/>
      <c r="J16" s="278"/>
      <c r="K16" s="278"/>
      <c r="L16" s="279"/>
      <c r="N16" s="2" t="s">
        <v>25</v>
      </c>
      <c r="O16" s="2" t="s">
        <v>177</v>
      </c>
      <c r="P16" s="2" t="s">
        <v>178</v>
      </c>
      <c r="Q16" s="2" t="s">
        <v>179</v>
      </c>
    </row>
    <row r="17" spans="1:29" ht="36" customHeight="1">
      <c r="A17" s="295"/>
      <c r="B17" s="296"/>
      <c r="C17" s="297"/>
      <c r="D17" s="107" t="s">
        <v>196</v>
      </c>
      <c r="E17" s="280" t="s">
        <v>180</v>
      </c>
      <c r="F17" s="281"/>
      <c r="G17" s="277"/>
      <c r="H17" s="278"/>
      <c r="I17" s="278"/>
      <c r="J17" s="278"/>
      <c r="K17" s="278"/>
      <c r="L17" s="279"/>
      <c r="N17" s="2" t="s">
        <v>25</v>
      </c>
      <c r="O17" s="2" t="s">
        <v>177</v>
      </c>
      <c r="P17" s="2" t="s">
        <v>178</v>
      </c>
      <c r="Q17" s="2" t="s">
        <v>179</v>
      </c>
    </row>
    <row r="18" spans="1:29" ht="36" customHeight="1">
      <c r="A18" s="295"/>
      <c r="B18" s="296"/>
      <c r="C18" s="297"/>
      <c r="D18" s="107" t="s">
        <v>197</v>
      </c>
      <c r="E18" s="280" t="s">
        <v>180</v>
      </c>
      <c r="F18" s="281"/>
      <c r="G18" s="277"/>
      <c r="H18" s="278"/>
      <c r="I18" s="278"/>
      <c r="J18" s="278"/>
      <c r="K18" s="278"/>
      <c r="L18" s="279"/>
      <c r="N18" s="2" t="s">
        <v>25</v>
      </c>
      <c r="O18" s="2" t="s">
        <v>177</v>
      </c>
      <c r="P18" s="2" t="s">
        <v>178</v>
      </c>
      <c r="Q18" s="2" t="s">
        <v>179</v>
      </c>
    </row>
    <row r="19" spans="1:29" ht="36" customHeight="1">
      <c r="A19" s="295"/>
      <c r="B19" s="296"/>
      <c r="C19" s="297"/>
      <c r="D19" s="107" t="s">
        <v>199</v>
      </c>
      <c r="E19" s="280" t="s">
        <v>180</v>
      </c>
      <c r="F19" s="281"/>
      <c r="G19" s="277"/>
      <c r="H19" s="278"/>
      <c r="I19" s="278"/>
      <c r="J19" s="278"/>
      <c r="K19" s="278"/>
      <c r="L19" s="279"/>
      <c r="N19" s="2" t="s">
        <v>25</v>
      </c>
      <c r="O19" s="2" t="s">
        <v>177</v>
      </c>
      <c r="P19" s="2" t="s">
        <v>178</v>
      </c>
      <c r="Q19" s="2" t="s">
        <v>179</v>
      </c>
    </row>
    <row r="20" spans="1:29" ht="36" customHeight="1">
      <c r="A20" s="295"/>
      <c r="B20" s="296"/>
      <c r="C20" s="297"/>
      <c r="D20" s="107" t="s">
        <v>198</v>
      </c>
      <c r="E20" s="280" t="s">
        <v>180</v>
      </c>
      <c r="F20" s="281"/>
      <c r="G20" s="277"/>
      <c r="H20" s="278"/>
      <c r="I20" s="278"/>
      <c r="J20" s="278"/>
      <c r="K20" s="278"/>
      <c r="L20" s="279"/>
      <c r="N20" s="2" t="s">
        <v>25</v>
      </c>
      <c r="O20" s="2" t="s">
        <v>177</v>
      </c>
      <c r="P20" s="2" t="s">
        <v>178</v>
      </c>
      <c r="Q20" s="2" t="s">
        <v>179</v>
      </c>
    </row>
    <row r="21" spans="1:29" ht="36" customHeight="1">
      <c r="A21" s="295"/>
      <c r="B21" s="296"/>
      <c r="C21" s="297"/>
      <c r="D21" s="107" t="s">
        <v>200</v>
      </c>
      <c r="E21" s="280" t="s">
        <v>180</v>
      </c>
      <c r="F21" s="281"/>
      <c r="G21" s="277"/>
      <c r="H21" s="278"/>
      <c r="I21" s="278"/>
      <c r="J21" s="278"/>
      <c r="K21" s="278"/>
      <c r="L21" s="279"/>
      <c r="N21" s="2" t="s">
        <v>25</v>
      </c>
      <c r="O21" s="2" t="s">
        <v>177</v>
      </c>
      <c r="P21" s="2" t="s">
        <v>178</v>
      </c>
      <c r="Q21" s="2" t="s">
        <v>179</v>
      </c>
    </row>
    <row r="22" spans="1:29" ht="72" customHeight="1">
      <c r="A22" s="295"/>
      <c r="B22" s="296"/>
      <c r="C22" s="297"/>
      <c r="D22" s="107" t="s">
        <v>201</v>
      </c>
      <c r="E22" s="280" t="s">
        <v>180</v>
      </c>
      <c r="F22" s="281"/>
      <c r="G22" s="277"/>
      <c r="H22" s="278"/>
      <c r="I22" s="278"/>
      <c r="J22" s="278"/>
      <c r="K22" s="278"/>
      <c r="L22" s="279"/>
      <c r="N22" s="2" t="s">
        <v>25</v>
      </c>
      <c r="O22" s="2" t="s">
        <v>177</v>
      </c>
      <c r="P22" s="2" t="s">
        <v>178</v>
      </c>
      <c r="Q22" s="2" t="s">
        <v>179</v>
      </c>
    </row>
    <row r="23" spans="1:29" ht="20.100000000000001" customHeight="1">
      <c r="A23" s="292" t="s">
        <v>26</v>
      </c>
      <c r="B23" s="293"/>
      <c r="C23" s="294"/>
      <c r="D23" s="161" t="s">
        <v>27</v>
      </c>
      <c r="E23" s="273" t="s">
        <v>28</v>
      </c>
      <c r="F23" s="274"/>
      <c r="G23" s="59" t="s">
        <v>29</v>
      </c>
      <c r="H23" s="45"/>
      <c r="I23" s="52" t="s">
        <v>30</v>
      </c>
      <c r="J23" s="53" t="s">
        <v>31</v>
      </c>
      <c r="K23" s="54"/>
      <c r="L23" s="55" t="s">
        <v>30</v>
      </c>
    </row>
    <row r="24" spans="1:29" ht="20.100000000000001" customHeight="1">
      <c r="A24" s="295"/>
      <c r="B24" s="296"/>
      <c r="C24" s="297"/>
      <c r="D24" s="161" t="s">
        <v>32</v>
      </c>
      <c r="E24" s="273" t="s">
        <v>33</v>
      </c>
      <c r="F24" s="274"/>
      <c r="G24" s="367"/>
      <c r="H24" s="368"/>
      <c r="I24" s="364" t="s">
        <v>16</v>
      </c>
      <c r="J24" s="365"/>
      <c r="K24" s="365"/>
      <c r="L24" s="366"/>
      <c r="U24" s="5"/>
      <c r="V24" s="5"/>
      <c r="W24" s="5"/>
      <c r="X24" s="5"/>
    </row>
    <row r="25" spans="1:29" ht="20.100000000000001" customHeight="1">
      <c r="A25" s="295"/>
      <c r="B25" s="296"/>
      <c r="C25" s="297"/>
      <c r="D25" s="161" t="str">
        <f>"着工"&amp;IF($G$7&lt;&gt;$N$7,"","（予定）")&amp;"年月"&amp;IF(OR($G$7=$O$7,$G$7=$P$7),"（当初）","")</f>
        <v>着工年月</v>
      </c>
      <c r="E25" s="341" t="s">
        <v>34</v>
      </c>
      <c r="F25" s="274"/>
      <c r="G25" s="306"/>
      <c r="H25" s="307"/>
      <c r="I25" s="50" t="s">
        <v>23</v>
      </c>
      <c r="J25" s="275"/>
      <c r="K25" s="276"/>
      <c r="L25" s="20" t="s">
        <v>24</v>
      </c>
      <c r="U25" s="5"/>
      <c r="V25" s="5"/>
      <c r="W25" s="5"/>
      <c r="X25" s="5"/>
    </row>
    <row r="26" spans="1:29" ht="20.100000000000001" customHeight="1">
      <c r="A26" s="295"/>
      <c r="B26" s="296"/>
      <c r="C26" s="297"/>
      <c r="D26" s="161" t="str">
        <f>"竣工"&amp;IF($G$7&lt;&gt;$N$7,"","（予定）")&amp;"年月"&amp;IF(OR($G$7=$O$7,$G$7=$P$7),"（当初）","")</f>
        <v>竣工年月</v>
      </c>
      <c r="E26" s="271" t="s">
        <v>34</v>
      </c>
      <c r="F26" s="272"/>
      <c r="G26" s="342"/>
      <c r="H26" s="343"/>
      <c r="I26" s="19" t="s">
        <v>23</v>
      </c>
      <c r="J26" s="350"/>
      <c r="K26" s="351"/>
      <c r="L26" s="51" t="s">
        <v>24</v>
      </c>
      <c r="U26" s="5"/>
      <c r="V26" s="5"/>
      <c r="W26" s="5"/>
      <c r="X26" s="5"/>
    </row>
    <row r="27" spans="1:29" ht="20.100000000000001" customHeight="1">
      <c r="A27" s="295"/>
      <c r="B27" s="296"/>
      <c r="C27" s="297"/>
      <c r="D27" s="317" t="s">
        <v>35</v>
      </c>
      <c r="E27" s="269" t="s">
        <v>36</v>
      </c>
      <c r="F27" s="270"/>
      <c r="G27" s="361"/>
      <c r="H27" s="362"/>
      <c r="I27" s="362"/>
      <c r="J27" s="362"/>
      <c r="K27" s="362"/>
      <c r="L27" s="363"/>
      <c r="N27" s="2" t="s">
        <v>37</v>
      </c>
      <c r="O27" s="2" t="s">
        <v>38</v>
      </c>
      <c r="P27" s="2" t="s">
        <v>39</v>
      </c>
      <c r="Q27" s="2" t="s">
        <v>40</v>
      </c>
    </row>
    <row r="28" spans="1:29" ht="20.100000000000001" customHeight="1">
      <c r="A28" s="295"/>
      <c r="B28" s="296"/>
      <c r="C28" s="297"/>
      <c r="D28" s="317"/>
      <c r="E28" s="271" t="s">
        <v>41</v>
      </c>
      <c r="F28" s="272"/>
      <c r="G28" s="283"/>
      <c r="H28" s="284"/>
      <c r="I28" s="284"/>
      <c r="J28" s="284"/>
      <c r="K28" s="284"/>
      <c r="L28" s="285"/>
    </row>
    <row r="29" spans="1:29" ht="32.1" customHeight="1">
      <c r="A29" s="295"/>
      <c r="B29" s="296"/>
      <c r="C29" s="297"/>
      <c r="D29" s="10" t="s">
        <v>42</v>
      </c>
      <c r="E29" s="282" t="s">
        <v>203</v>
      </c>
      <c r="F29" s="280"/>
      <c r="G29" s="347"/>
      <c r="H29" s="348"/>
      <c r="I29" s="348"/>
      <c r="J29" s="348"/>
      <c r="K29" s="348"/>
      <c r="L29" s="349"/>
      <c r="N29" s="2" t="s">
        <v>43</v>
      </c>
      <c r="O29" s="2" t="s">
        <v>44</v>
      </c>
      <c r="P29" s="2" t="s">
        <v>204</v>
      </c>
      <c r="U29" s="1"/>
      <c r="V29" s="1"/>
      <c r="W29" s="1"/>
      <c r="X29" s="1"/>
      <c r="Y29" s="1"/>
      <c r="Z29" s="1"/>
      <c r="AA29" s="1"/>
      <c r="AB29" s="1"/>
      <c r="AC29" s="1"/>
    </row>
    <row r="30" spans="1:29" ht="20.100000000000001" customHeight="1">
      <c r="A30" s="295"/>
      <c r="B30" s="296"/>
      <c r="C30" s="297"/>
      <c r="D30" s="329" t="s">
        <v>45</v>
      </c>
      <c r="E30" s="327" t="s">
        <v>46</v>
      </c>
      <c r="F30" s="328"/>
      <c r="G30" s="344"/>
      <c r="H30" s="345"/>
      <c r="I30" s="345"/>
      <c r="J30" s="345"/>
      <c r="K30" s="345"/>
      <c r="L30" s="346"/>
      <c r="N30" s="2" t="s">
        <v>47</v>
      </c>
      <c r="O30" s="2" t="s">
        <v>48</v>
      </c>
      <c r="U30" s="1"/>
      <c r="V30" s="1"/>
      <c r="W30" s="1"/>
      <c r="X30" s="1"/>
      <c r="Y30" s="1"/>
      <c r="Z30" s="1"/>
      <c r="AA30" s="1"/>
      <c r="AB30" s="1"/>
      <c r="AC30" s="1"/>
    </row>
    <row r="31" spans="1:29" ht="20.100000000000001" customHeight="1">
      <c r="A31" s="295"/>
      <c r="B31" s="296"/>
      <c r="C31" s="297"/>
      <c r="D31" s="330"/>
      <c r="E31" s="331" t="s">
        <v>49</v>
      </c>
      <c r="F31" s="332"/>
      <c r="G31" s="303"/>
      <c r="H31" s="304"/>
      <c r="I31" s="304"/>
      <c r="J31" s="304"/>
      <c r="K31" s="304"/>
      <c r="L31" s="305"/>
      <c r="U31" s="1"/>
      <c r="V31" s="1"/>
      <c r="W31" s="1"/>
      <c r="X31" s="1"/>
      <c r="Y31" s="1"/>
      <c r="Z31" s="1"/>
      <c r="AA31" s="1"/>
      <c r="AB31" s="1"/>
      <c r="AC31" s="1"/>
    </row>
    <row r="32" spans="1:29" ht="20.100000000000001" customHeight="1">
      <c r="A32" s="295"/>
      <c r="B32" s="296"/>
      <c r="C32" s="297"/>
      <c r="D32" s="326" t="s">
        <v>17</v>
      </c>
      <c r="E32" s="269" t="s">
        <v>50</v>
      </c>
      <c r="F32" s="270"/>
      <c r="G32" s="314"/>
      <c r="H32" s="315"/>
      <c r="I32" s="315"/>
      <c r="J32" s="315"/>
      <c r="K32" s="315"/>
      <c r="L32" s="316"/>
      <c r="N32" s="2" t="s">
        <v>51</v>
      </c>
      <c r="O32" s="2" t="s">
        <v>52</v>
      </c>
      <c r="P32" s="60" t="s">
        <v>40</v>
      </c>
      <c r="U32" s="1"/>
      <c r="V32" s="1"/>
      <c r="W32" s="1"/>
      <c r="X32" s="1"/>
      <c r="Y32" s="1"/>
      <c r="Z32" s="1"/>
      <c r="AA32" s="1"/>
      <c r="AB32" s="1"/>
      <c r="AC32" s="1"/>
    </row>
    <row r="33" spans="1:24" ht="20.100000000000001" customHeight="1">
      <c r="A33" s="295"/>
      <c r="B33" s="296"/>
      <c r="C33" s="297"/>
      <c r="D33" s="317"/>
      <c r="E33" s="271" t="str">
        <f>"（"&amp;IF($G32=$N32,"建物の所有者",IF($G32=$O32,"建物の所有者",IF($G32="","建物の所有者、その他の内容","その他の内容")))&amp;"）"</f>
        <v>（建物の所有者、その他の内容）</v>
      </c>
      <c r="F33" s="272"/>
      <c r="G33" s="303"/>
      <c r="H33" s="304"/>
      <c r="I33" s="304"/>
      <c r="J33" s="304"/>
      <c r="K33" s="304"/>
      <c r="L33" s="305"/>
    </row>
    <row r="34" spans="1:24" ht="20.100000000000001" customHeight="1">
      <c r="A34" s="295"/>
      <c r="B34" s="296"/>
      <c r="C34" s="297"/>
      <c r="D34" s="317" t="s">
        <v>22</v>
      </c>
      <c r="E34" s="269" t="str">
        <f>IF($G32=$N32,"[取得済み,取得予定]",IF($G32=$O32,"[賃貸借契約済み,賃貸借契約予定]","[取得済み,取得予定,賃貸借契約済み,賃貸借契約予定]"))&amp;"　から選択"</f>
        <v>[取得済み,取得予定,賃貸借契約済み,賃貸借契約予定]　から選択</v>
      </c>
      <c r="F34" s="270"/>
      <c r="G34" s="314"/>
      <c r="H34" s="315"/>
      <c r="I34" s="315"/>
      <c r="J34" s="315"/>
      <c r="K34" s="315"/>
      <c r="L34" s="316"/>
      <c r="N34" s="2" t="str">
        <f>IF($G32=$N32,"取得済み",IF($G32=$O32,"賃貸借契約済み",""))</f>
        <v/>
      </c>
      <c r="O34" s="2" t="str">
        <f>IF($G32=$N32,"取得予定",IF($G32=$O32,"賃貸借契約予定",""))</f>
        <v/>
      </c>
    </row>
    <row r="35" spans="1:24" ht="20.100000000000001" customHeight="1">
      <c r="A35" s="295"/>
      <c r="B35" s="296"/>
      <c r="C35" s="297"/>
      <c r="D35" s="317"/>
      <c r="E35" s="271"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72"/>
      <c r="G35" s="370"/>
      <c r="H35" s="371"/>
      <c r="I35" s="56" t="s">
        <v>23</v>
      </c>
      <c r="J35" s="337"/>
      <c r="K35" s="338"/>
      <c r="L35" s="57" t="s">
        <v>24</v>
      </c>
    </row>
    <row r="36" spans="1:24" ht="20.100000000000001" customHeight="1">
      <c r="A36" s="11"/>
      <c r="B36" s="333" t="s">
        <v>53</v>
      </c>
      <c r="C36" s="294"/>
      <c r="D36" s="161" t="s">
        <v>54</v>
      </c>
      <c r="E36" s="273" t="s">
        <v>55</v>
      </c>
      <c r="F36" s="274"/>
      <c r="G36" s="334"/>
      <c r="H36" s="335"/>
      <c r="I36" s="335"/>
      <c r="J36" s="335"/>
      <c r="K36" s="335"/>
      <c r="L36" s="336"/>
      <c r="N36" s="2" t="s">
        <v>56</v>
      </c>
      <c r="O36" s="2" t="s">
        <v>57</v>
      </c>
      <c r="U36" s="5"/>
      <c r="V36" s="5"/>
      <c r="W36" s="5"/>
      <c r="X36" s="5"/>
    </row>
    <row r="37" spans="1:24" ht="20.100000000000001" customHeight="1">
      <c r="A37" s="11"/>
      <c r="B37" s="295"/>
      <c r="C37" s="297"/>
      <c r="D37" s="161" t="s">
        <v>58</v>
      </c>
      <c r="E37" s="273" t="s">
        <v>59</v>
      </c>
      <c r="F37" s="274"/>
      <c r="G37" s="334"/>
      <c r="H37" s="335"/>
      <c r="I37" s="335"/>
      <c r="J37" s="335"/>
      <c r="K37" s="335"/>
      <c r="L37" s="336"/>
      <c r="N37" s="15" t="s">
        <v>60</v>
      </c>
      <c r="O37" s="15" t="s">
        <v>61</v>
      </c>
      <c r="P37" s="2" t="s">
        <v>62</v>
      </c>
      <c r="U37" s="5"/>
      <c r="V37" s="5"/>
      <c r="W37" s="5"/>
      <c r="X37" s="5"/>
    </row>
    <row r="38" spans="1:24" ht="28.15" customHeight="1">
      <c r="A38" s="11"/>
      <c r="B38" s="11"/>
      <c r="C38" s="321" t="s">
        <v>63</v>
      </c>
      <c r="D38" s="161" t="s">
        <v>64</v>
      </c>
      <c r="E38" s="273" t="s">
        <v>65</v>
      </c>
      <c r="F38" s="274"/>
      <c r="G38" s="342"/>
      <c r="H38" s="343"/>
      <c r="I38" s="372" t="s">
        <v>66</v>
      </c>
      <c r="J38" s="373"/>
      <c r="K38" s="373"/>
      <c r="L38" s="374"/>
    </row>
    <row r="39" spans="1:24" ht="20.100000000000001" customHeight="1">
      <c r="A39" s="11"/>
      <c r="B39" s="11"/>
      <c r="C39" s="322"/>
      <c r="D39" s="309" t="s">
        <v>67</v>
      </c>
      <c r="E39" s="269" t="s">
        <v>68</v>
      </c>
      <c r="F39" s="270"/>
      <c r="G39" s="314"/>
      <c r="H39" s="315"/>
      <c r="I39" s="315"/>
      <c r="J39" s="315"/>
      <c r="K39" s="315"/>
      <c r="L39" s="316"/>
      <c r="N39" s="2" t="s">
        <v>69</v>
      </c>
      <c r="O39" s="2" t="s">
        <v>70</v>
      </c>
      <c r="P39" s="2" t="s">
        <v>21</v>
      </c>
    </row>
    <row r="40" spans="1:24" ht="20.100000000000001" customHeight="1">
      <c r="A40" s="11"/>
      <c r="B40" s="11"/>
      <c r="C40" s="322"/>
      <c r="D40" s="309"/>
      <c r="E40" s="271" t="s">
        <v>41</v>
      </c>
      <c r="F40" s="272"/>
      <c r="G40" s="303"/>
      <c r="H40" s="304"/>
      <c r="I40" s="304"/>
      <c r="J40" s="304"/>
      <c r="K40" s="304"/>
      <c r="L40" s="305"/>
    </row>
    <row r="41" spans="1:24" ht="20.100000000000001" customHeight="1">
      <c r="A41" s="11"/>
      <c r="B41" s="11"/>
      <c r="C41" s="322"/>
      <c r="D41" s="309" t="s">
        <v>71</v>
      </c>
      <c r="E41" s="269" t="s">
        <v>72</v>
      </c>
      <c r="F41" s="270"/>
      <c r="G41" s="314"/>
      <c r="H41" s="315"/>
      <c r="I41" s="315"/>
      <c r="J41" s="315"/>
      <c r="K41" s="315"/>
      <c r="L41" s="316"/>
      <c r="N41" s="2" t="s">
        <v>73</v>
      </c>
      <c r="O41" s="2" t="s">
        <v>74</v>
      </c>
      <c r="P41" s="2" t="s">
        <v>21</v>
      </c>
    </row>
    <row r="42" spans="1:24" ht="20.100000000000001" customHeight="1">
      <c r="A42" s="11"/>
      <c r="B42" s="11"/>
      <c r="C42" s="322"/>
      <c r="D42" s="309"/>
      <c r="E42" s="271" t="s">
        <v>41</v>
      </c>
      <c r="F42" s="272"/>
      <c r="G42" s="303"/>
      <c r="H42" s="304"/>
      <c r="I42" s="304"/>
      <c r="J42" s="304"/>
      <c r="K42" s="304"/>
      <c r="L42" s="305"/>
    </row>
    <row r="43" spans="1:24" ht="20.100000000000001" customHeight="1">
      <c r="A43" s="11"/>
      <c r="B43" s="11"/>
      <c r="C43" s="322"/>
      <c r="D43" s="321" t="s">
        <v>75</v>
      </c>
      <c r="E43" s="106" t="s">
        <v>76</v>
      </c>
      <c r="F43" s="106" t="s">
        <v>77</v>
      </c>
      <c r="G43" s="352"/>
      <c r="H43" s="353"/>
      <c r="I43" s="353"/>
      <c r="J43" s="353"/>
      <c r="K43" s="353"/>
      <c r="L43" s="110" t="s">
        <v>16</v>
      </c>
    </row>
    <row r="44" spans="1:24" ht="20.100000000000001" customHeight="1">
      <c r="A44" s="11"/>
      <c r="B44" s="11"/>
      <c r="C44" s="322"/>
      <c r="D44" s="323"/>
      <c r="E44" s="106" t="s">
        <v>78</v>
      </c>
      <c r="F44" s="106" t="s">
        <v>79</v>
      </c>
      <c r="G44" s="352"/>
      <c r="H44" s="353"/>
      <c r="I44" s="353"/>
      <c r="J44" s="353"/>
      <c r="K44" s="353"/>
      <c r="L44" s="110" t="s">
        <v>16</v>
      </c>
    </row>
    <row r="45" spans="1:24" ht="42" customHeight="1">
      <c r="A45" s="11"/>
      <c r="B45" s="11"/>
      <c r="C45" s="323"/>
      <c r="D45" s="107" t="s">
        <v>202</v>
      </c>
      <c r="E45" s="274" t="s">
        <v>80</v>
      </c>
      <c r="F45" s="281"/>
      <c r="G45" s="318"/>
      <c r="H45" s="319"/>
      <c r="I45" s="319"/>
      <c r="J45" s="319"/>
      <c r="K45" s="319"/>
      <c r="L45" s="320"/>
    </row>
    <row r="46" spans="1:24" ht="28.15" customHeight="1">
      <c r="A46" s="11"/>
      <c r="B46" s="12"/>
      <c r="C46" s="317" t="s">
        <v>81</v>
      </c>
      <c r="D46" s="161" t="s">
        <v>82</v>
      </c>
      <c r="E46" s="273" t="s">
        <v>83</v>
      </c>
      <c r="F46" s="274"/>
      <c r="G46" s="306"/>
      <c r="H46" s="307"/>
      <c r="I46" s="355" t="s">
        <v>84</v>
      </c>
      <c r="J46" s="356"/>
      <c r="K46" s="356"/>
      <c r="L46" s="357"/>
    </row>
    <row r="47" spans="1:24" ht="72" customHeight="1">
      <c r="A47" s="12"/>
      <c r="B47" s="14"/>
      <c r="C47" s="317"/>
      <c r="D47" s="161" t="s">
        <v>85</v>
      </c>
      <c r="E47" s="282" t="s">
        <v>86</v>
      </c>
      <c r="F47" s="280"/>
      <c r="G47" s="300"/>
      <c r="H47" s="301"/>
      <c r="I47" s="301"/>
      <c r="J47" s="301"/>
      <c r="K47" s="301"/>
      <c r="L47" s="302"/>
    </row>
    <row r="48" spans="1:24" ht="72" customHeight="1" thickBot="1">
      <c r="A48" s="13"/>
      <c r="B48" s="308" t="s">
        <v>87</v>
      </c>
      <c r="C48" s="309"/>
      <c r="D48" s="162" t="s">
        <v>58</v>
      </c>
      <c r="E48" s="280" t="s">
        <v>88</v>
      </c>
      <c r="F48" s="310"/>
      <c r="G48" s="311"/>
      <c r="H48" s="312"/>
      <c r="I48" s="312"/>
      <c r="J48" s="312"/>
      <c r="K48" s="312"/>
      <c r="L48" s="313"/>
    </row>
    <row r="49" spans="1:12" ht="20.100000000000001" customHeight="1">
      <c r="A49" s="3"/>
      <c r="B49" s="3"/>
      <c r="C49" s="299" t="s">
        <v>89</v>
      </c>
      <c r="D49" s="299"/>
      <c r="E49" s="299"/>
      <c r="F49" s="299"/>
      <c r="G49" s="299"/>
      <c r="H49" s="299"/>
      <c r="I49" s="299"/>
      <c r="J49" s="299"/>
      <c r="K49" s="299"/>
      <c r="L49" s="299"/>
    </row>
    <row r="50" spans="1:12" ht="20.100000000000001" customHeight="1">
      <c r="A50" s="3"/>
      <c r="B50" s="3"/>
      <c r="C50" s="299"/>
      <c r="D50" s="299"/>
      <c r="E50" s="299"/>
      <c r="F50" s="299"/>
      <c r="G50" s="299"/>
      <c r="H50" s="299"/>
      <c r="I50" s="299"/>
      <c r="J50" s="299"/>
      <c r="K50" s="299"/>
      <c r="L50" s="299"/>
    </row>
  </sheetData>
  <sheetProtection algorithmName="SHA-512" hashValue="AK0r8NMCECzvNVWymNypaEXDlaTsCE84Diyq4nR4DpTxQAYJJHFu1ZzvnPCwYiNulXS0QBiCbIJMkWTMm/Y55A==" saltValue="4rUYvEt9/abKPsXArtgLjg==" spinCount="100000" sheet="1" objects="1" scenarios="1"/>
  <protectedRanges>
    <protectedRange sqref="F5 G7:L8 G11 G12:L14 G15:H15 J15:K15 H23 K23 G24:G26 J25:J26 G35 J35 G36:L37 G38 G47:L48 G39:L42 G43:K44 G45:G46 G10:L10 G16:L22 G27:L34" name="入力箇所"/>
    <protectedRange sqref="G9:L9" name="入力箇所_1"/>
  </protectedRanges>
  <mergeCells count="113">
    <mergeCell ref="B48:C48"/>
    <mergeCell ref="E48:F48"/>
    <mergeCell ref="G48:L48"/>
    <mergeCell ref="C49:L49"/>
    <mergeCell ref="C50:L50"/>
    <mergeCell ref="E45:F45"/>
    <mergeCell ref="G45:L45"/>
    <mergeCell ref="C46:C47"/>
    <mergeCell ref="E46:F46"/>
    <mergeCell ref="G46:H46"/>
    <mergeCell ref="I46:L46"/>
    <mergeCell ref="E47:F47"/>
    <mergeCell ref="G47:L47"/>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0:L20"/>
    <mergeCell ref="E21:F21"/>
    <mergeCell ref="G21:L21"/>
    <mergeCell ref="E16:F16"/>
    <mergeCell ref="G16:L16"/>
    <mergeCell ref="E17:F17"/>
    <mergeCell ref="G17:L17"/>
    <mergeCell ref="E18:F18"/>
    <mergeCell ref="G18:L18"/>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1:L1"/>
    <mergeCell ref="G2:L2"/>
    <mergeCell ref="A3:L3"/>
    <mergeCell ref="M3:X3"/>
    <mergeCell ref="A5:C5"/>
    <mergeCell ref="F5:L5"/>
    <mergeCell ref="A7:D7"/>
    <mergeCell ref="E7:F7"/>
    <mergeCell ref="G7:L7"/>
  </mergeCells>
  <phoneticPr fontId="1"/>
  <conditionalFormatting sqref="G14 G15:L15">
    <cfRule type="expression" dxfId="37" priority="6">
      <formula>AND($G$12=$P$12)</formula>
    </cfRule>
  </conditionalFormatting>
  <conditionalFormatting sqref="G34 G35:L35">
    <cfRule type="expression" dxfId="36" priority="9">
      <formula>$G$32=$P$32</formula>
    </cfRule>
  </conditionalFormatting>
  <conditionalFormatting sqref="G38:I38 G39 G40:L40 G41 G42:L42 G43:G45">
    <cfRule type="expression" dxfId="35" priority="11">
      <formula>$G$37=$O$37</formula>
    </cfRule>
  </conditionalFormatting>
  <conditionalFormatting sqref="G46:I46 G47:L47">
    <cfRule type="expression" dxfId="34" priority="12">
      <formula>$G$37=$N$37</formula>
    </cfRule>
  </conditionalFormatting>
  <conditionalFormatting sqref="G16:L22">
    <cfRule type="expression" dxfId="33" priority="1">
      <formula>OR($G$7=$O$7,$G$7=$P$7,$G$7=$Q$7)</formula>
    </cfRule>
  </conditionalFormatting>
  <conditionalFormatting sqref="G28:L28">
    <cfRule type="expression" dxfId="32" priority="7">
      <formula>OR($G$27=$N$27,$G$27=$O$27,$G$27=$P$27)</formula>
    </cfRule>
  </conditionalFormatting>
  <conditionalFormatting sqref="G29:L31">
    <cfRule type="expression" dxfId="31" priority="5">
      <formula>$G$7=$N$7</formula>
    </cfRule>
  </conditionalFormatting>
  <conditionalFormatting sqref="G31:L31">
    <cfRule type="expression" dxfId="30" priority="8">
      <formula>$G$30=$N$30</formula>
    </cfRule>
  </conditionalFormatting>
  <conditionalFormatting sqref="G40:L40">
    <cfRule type="expression" dxfId="29" priority="13">
      <formula>OR($G$39=$N$39,$G$39=$O$39)</formula>
    </cfRule>
  </conditionalFormatting>
  <conditionalFormatting sqref="G42:L42">
    <cfRule type="expression" dxfId="28" priority="14">
      <formula>OR($G$41=$N$41,$G$41=$O$41)</formula>
    </cfRule>
  </conditionalFormatting>
  <conditionalFormatting sqref="G48:L48">
    <cfRule type="expression" dxfId="27" priority="10">
      <formula>$G$36=$N$36</formula>
    </cfRule>
  </conditionalFormatting>
  <dataValidations count="22">
    <dataValidation type="list" allowBlank="1" showInputMessage="1" showErrorMessage="1" sqref="G22:L22" xr:uid="{87814A49-138D-4F97-B804-111501DF87C6}">
      <formula1>$N$22:$Q$22</formula1>
    </dataValidation>
    <dataValidation type="list" allowBlank="1" showInputMessage="1" showErrorMessage="1" sqref="G21:L21" xr:uid="{5DDC8824-FC90-4CB9-8FF9-50E6FE606E9A}">
      <formula1>$N$21:$Q$21</formula1>
    </dataValidation>
    <dataValidation type="list" allowBlank="1" showInputMessage="1" showErrorMessage="1" sqref="G20:L20" xr:uid="{011135C6-045D-4312-975C-91D4E2EDCE18}">
      <formula1>$N$20:$Q$20</formula1>
    </dataValidation>
    <dataValidation type="list" allowBlank="1" showInputMessage="1" showErrorMessage="1" sqref="G17:L17" xr:uid="{B44CC788-5B8A-4DA9-97C4-391DD043C373}">
      <formula1>$N$17:$Q$17</formula1>
    </dataValidation>
    <dataValidation type="list" allowBlank="1" showInputMessage="1" showErrorMessage="1" sqref="G18:L18" xr:uid="{E171F992-52AF-4725-B529-3C94F417C81A}">
      <formula1>$N$18:$Q$18</formula1>
    </dataValidation>
    <dataValidation type="list" allowBlank="1" showInputMessage="1" showErrorMessage="1" sqref="G16:L16" xr:uid="{E4F0BCF7-519E-488A-99E7-8DFFEFAC551E}">
      <formula1>$N$16:$Q$16</formula1>
    </dataValidation>
    <dataValidation type="list" allowBlank="1" showInputMessage="1" showErrorMessage="1" sqref="G19:L19" xr:uid="{C3873F79-1D12-459E-BC4A-8B51FA5EBCF8}">
      <formula1>$N$19:$Q$19</formula1>
    </dataValidation>
    <dataValidation type="list" allowBlank="1" showInputMessage="1" showErrorMessage="1" sqref="G9:L9" xr:uid="{A2EDF8E8-0882-4DAE-98F2-817ED7B4144B}">
      <formula1>$N$9:$R$9</formula1>
    </dataValidation>
    <dataValidation type="list" allowBlank="1" showInputMessage="1" showErrorMessage="1" sqref="G29:L29" xr:uid="{7E962BD2-8CDF-4FCE-81E3-E6614E229DBB}">
      <formula1>$N$29:$P$29</formula1>
    </dataValidation>
    <dataValidation type="list" allowBlank="1" showInputMessage="1" showErrorMessage="1" sqref="G45:L45" xr:uid="{CF0B4A22-5F86-490F-B417-E0318DEF5B55}">
      <formula1>"適合,不適合"</formula1>
    </dataValidation>
    <dataValidation type="list" allowBlank="1" showInputMessage="1" showErrorMessage="1" sqref="G7:L7" xr:uid="{7B0026D4-22AA-4195-9581-AF36FFBCD1EA}">
      <formula1>$N$7:$Q$7</formula1>
    </dataValidation>
    <dataValidation type="list" allowBlank="1" showInputMessage="1" showErrorMessage="1" sqref="G30:L30" xr:uid="{5A379C6C-EDEA-4B3D-96C2-48236E0CAD26}">
      <formula1>$N$30:$O$30</formula1>
    </dataValidation>
    <dataValidation type="list" allowBlank="1" showInputMessage="1" showErrorMessage="1" sqref="G41" xr:uid="{DBC6BC09-B977-4194-A9A1-A9DCFCBF31E6}">
      <formula1>$N$41:$P$41</formula1>
    </dataValidation>
    <dataValidation type="list" allowBlank="1" showInputMessage="1" showErrorMessage="1" sqref="G39" xr:uid="{DC69DA75-D7D2-432D-9861-2B80C7CA9361}">
      <formula1>$N$39:$P$39</formula1>
    </dataValidation>
    <dataValidation type="whole" allowBlank="1" showInputMessage="1" showErrorMessage="1" sqref="G38:H38 G46:H46" xr:uid="{BB5A255C-2B8D-4470-8558-7C470B4A7801}">
      <formula1>0</formula1>
      <formula2>9999</formula2>
    </dataValidation>
    <dataValidation type="list" allowBlank="1" showInputMessage="1" showErrorMessage="1" sqref="G37" xr:uid="{6F58BD68-E684-4D2D-B781-52D75E401726}">
      <formula1>$N$37:$P$37</formula1>
    </dataValidation>
    <dataValidation type="list" allowBlank="1" showInputMessage="1" showErrorMessage="1" sqref="G32" xr:uid="{2541D4FF-B2D5-468A-B520-EDC3228D0F68}">
      <formula1>$N$32:$P$32</formula1>
    </dataValidation>
    <dataValidation type="list" allowBlank="1" showInputMessage="1" showErrorMessage="1" sqref="G34" xr:uid="{E655AAD3-F22A-4B7F-9DBA-247FD148B74E}">
      <formula1>$N$34:$O$34</formula1>
    </dataValidation>
    <dataValidation type="list" allowBlank="1" showInputMessage="1" showErrorMessage="1" sqref="G12" xr:uid="{3E8BC08F-C5F5-4F49-BAC6-8906AC15F6FE}">
      <formula1>$N$12:$P$12</formula1>
    </dataValidation>
    <dataValidation type="list" allowBlank="1" showInputMessage="1" showErrorMessage="1" sqref="G14" xr:uid="{289B1360-1280-4899-84B4-24C42972116E}">
      <formula1>$N$14:$O$14</formula1>
    </dataValidation>
    <dataValidation type="list" allowBlank="1" showInputMessage="1" showErrorMessage="1" sqref="G27" xr:uid="{4BA324AD-531C-44BB-A070-2EF069BE9D96}">
      <formula1>$N$27:$Q$27</formula1>
    </dataValidation>
    <dataValidation type="list" allowBlank="1" showInputMessage="1" showErrorMessage="1" sqref="G36" xr:uid="{2CE4EBA3-5B53-4C9B-B9DA-FDEE36263BF5}">
      <formula1>$N$36:$O$36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1BCD2-9493-4021-BFBE-9B7A86C5E2B1}">
  <sheetPr codeName="Sheet9">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298" t="s">
        <v>121</v>
      </c>
      <c r="H1" s="298"/>
      <c r="I1" s="298"/>
      <c r="J1" s="298"/>
      <c r="K1" s="298"/>
      <c r="L1" s="298"/>
    </row>
    <row r="2" spans="1:24">
      <c r="A2" s="3"/>
      <c r="B2" s="3"/>
      <c r="C2" s="3"/>
      <c r="D2" s="3"/>
      <c r="E2" s="3"/>
      <c r="F2" s="3"/>
      <c r="G2" s="354" t="s">
        <v>0</v>
      </c>
      <c r="H2" s="354"/>
      <c r="I2" s="354"/>
      <c r="J2" s="354"/>
      <c r="K2" s="354"/>
      <c r="L2" s="354"/>
    </row>
    <row r="3" spans="1:24" ht="20.100000000000001" customHeight="1">
      <c r="A3" s="268" t="s">
        <v>1</v>
      </c>
      <c r="B3" s="268"/>
      <c r="C3" s="268"/>
      <c r="D3" s="268"/>
      <c r="E3" s="268"/>
      <c r="F3" s="268"/>
      <c r="G3" s="268"/>
      <c r="H3" s="268"/>
      <c r="I3" s="268"/>
      <c r="J3" s="268"/>
      <c r="K3" s="268"/>
      <c r="L3" s="268"/>
      <c r="M3" s="268"/>
      <c r="N3" s="268"/>
      <c r="O3" s="268"/>
      <c r="P3" s="268"/>
      <c r="Q3" s="268"/>
      <c r="R3" s="268"/>
      <c r="S3" s="268"/>
      <c r="T3" s="268"/>
      <c r="U3" s="268"/>
      <c r="V3" s="268"/>
      <c r="W3" s="268"/>
      <c r="X3" s="268"/>
    </row>
    <row r="4" spans="1:24" ht="8.1" customHeight="1" thickBot="1">
      <c r="A4" s="7"/>
      <c r="B4" s="7"/>
      <c r="C4" s="7"/>
      <c r="D4" s="7"/>
      <c r="E4" s="7"/>
      <c r="F4" s="7"/>
      <c r="G4" s="7"/>
      <c r="H4" s="7"/>
      <c r="I4" s="7"/>
      <c r="J4" s="7"/>
      <c r="K4" s="7"/>
      <c r="L4" s="7"/>
    </row>
    <row r="5" spans="1:24" ht="24" customHeight="1" thickBot="1">
      <c r="A5" s="324" t="s">
        <v>2</v>
      </c>
      <c r="B5" s="325"/>
      <c r="C5" s="325"/>
      <c r="D5" s="8">
        <v>9</v>
      </c>
      <c r="E5" s="16" t="s">
        <v>3</v>
      </c>
      <c r="F5" s="375"/>
      <c r="G5" s="376"/>
      <c r="H5" s="376"/>
      <c r="I5" s="376"/>
      <c r="J5" s="376"/>
      <c r="K5" s="376"/>
      <c r="L5" s="377"/>
      <c r="M5" s="9"/>
    </row>
    <row r="6" spans="1:24" ht="8.1" customHeight="1" thickBot="1">
      <c r="A6" s="7"/>
      <c r="B6" s="7"/>
      <c r="C6" s="7"/>
      <c r="D6" s="7"/>
      <c r="E6" s="7"/>
      <c r="F6" s="7"/>
      <c r="G6" s="58"/>
      <c r="H6" s="58"/>
      <c r="I6" s="7"/>
      <c r="J6" s="7"/>
      <c r="K6" s="7"/>
      <c r="L6" s="7"/>
    </row>
    <row r="7" spans="1:24" ht="24" customHeight="1">
      <c r="A7" s="324" t="s">
        <v>4</v>
      </c>
      <c r="B7" s="325"/>
      <c r="C7" s="325"/>
      <c r="D7" s="309"/>
      <c r="E7" s="273" t="s">
        <v>5</v>
      </c>
      <c r="F7" s="274"/>
      <c r="G7" s="289"/>
      <c r="H7" s="290"/>
      <c r="I7" s="290"/>
      <c r="J7" s="290"/>
      <c r="K7" s="290"/>
      <c r="L7" s="291"/>
      <c r="N7" s="2" t="s">
        <v>6</v>
      </c>
      <c r="O7" s="2" t="s">
        <v>7</v>
      </c>
      <c r="P7" s="2" t="s">
        <v>8</v>
      </c>
      <c r="Q7" s="2" t="s">
        <v>9</v>
      </c>
    </row>
    <row r="8" spans="1:24" ht="24" customHeight="1">
      <c r="A8" s="292" t="s">
        <v>10</v>
      </c>
      <c r="B8" s="293"/>
      <c r="C8" s="294"/>
      <c r="D8" s="161" t="s">
        <v>11</v>
      </c>
      <c r="E8" s="282" t="s">
        <v>230</v>
      </c>
      <c r="F8" s="274"/>
      <c r="G8" s="283"/>
      <c r="H8" s="284"/>
      <c r="I8" s="284"/>
      <c r="J8" s="284"/>
      <c r="K8" s="284"/>
      <c r="L8" s="285"/>
      <c r="U8" s="5"/>
      <c r="V8" s="5"/>
      <c r="W8" s="5"/>
      <c r="X8" s="5"/>
    </row>
    <row r="9" spans="1:24" ht="24" customHeight="1">
      <c r="A9" s="295"/>
      <c r="B9" s="296"/>
      <c r="C9" s="297"/>
      <c r="D9" s="161" t="s">
        <v>175</v>
      </c>
      <c r="E9" s="282" t="s">
        <v>176</v>
      </c>
      <c r="F9" s="280"/>
      <c r="G9" s="286"/>
      <c r="H9" s="287"/>
      <c r="I9" s="287"/>
      <c r="J9" s="287"/>
      <c r="K9" s="287"/>
      <c r="L9" s="288"/>
      <c r="N9" s="2" t="s">
        <v>171</v>
      </c>
      <c r="O9" s="2" t="s">
        <v>172</v>
      </c>
      <c r="P9" s="2" t="s">
        <v>173</v>
      </c>
      <c r="Q9" s="2" t="s">
        <v>174</v>
      </c>
      <c r="R9" s="2" t="s">
        <v>21</v>
      </c>
      <c r="U9" s="5"/>
      <c r="V9" s="5"/>
      <c r="W9" s="5"/>
      <c r="X9" s="5"/>
    </row>
    <row r="10" spans="1:24" ht="24" customHeight="1">
      <c r="A10" s="295"/>
      <c r="B10" s="296"/>
      <c r="C10" s="297"/>
      <c r="D10" s="161" t="s">
        <v>12</v>
      </c>
      <c r="E10" s="282" t="s">
        <v>13</v>
      </c>
      <c r="F10" s="280"/>
      <c r="G10" s="286"/>
      <c r="H10" s="287"/>
      <c r="I10" s="287"/>
      <c r="J10" s="287"/>
      <c r="K10" s="287"/>
      <c r="L10" s="288"/>
      <c r="U10" s="5"/>
      <c r="V10" s="5"/>
      <c r="W10" s="5"/>
      <c r="X10" s="5"/>
    </row>
    <row r="11" spans="1:24" ht="24" customHeight="1">
      <c r="A11" s="295"/>
      <c r="B11" s="296"/>
      <c r="C11" s="297"/>
      <c r="D11" s="161" t="s">
        <v>14</v>
      </c>
      <c r="E11" s="273" t="s">
        <v>15</v>
      </c>
      <c r="F11" s="274"/>
      <c r="G11" s="367"/>
      <c r="H11" s="368"/>
      <c r="I11" s="358" t="s">
        <v>16</v>
      </c>
      <c r="J11" s="359"/>
      <c r="K11" s="359"/>
      <c r="L11" s="360"/>
      <c r="U11" s="5"/>
      <c r="V11" s="5"/>
      <c r="W11" s="5"/>
      <c r="X11" s="5"/>
    </row>
    <row r="12" spans="1:24" ht="20.100000000000001" customHeight="1">
      <c r="A12" s="295"/>
      <c r="B12" s="296"/>
      <c r="C12" s="297"/>
      <c r="D12" s="326" t="s">
        <v>17</v>
      </c>
      <c r="E12" s="269" t="s">
        <v>18</v>
      </c>
      <c r="F12" s="270"/>
      <c r="G12" s="361"/>
      <c r="H12" s="362"/>
      <c r="I12" s="362"/>
      <c r="J12" s="362"/>
      <c r="K12" s="362"/>
      <c r="L12" s="363"/>
      <c r="N12" s="2" t="s">
        <v>19</v>
      </c>
      <c r="O12" s="2" t="s">
        <v>20</v>
      </c>
      <c r="P12" s="2" t="s">
        <v>21</v>
      </c>
    </row>
    <row r="13" spans="1:24" ht="20.100000000000001" customHeight="1">
      <c r="A13" s="295"/>
      <c r="B13" s="296"/>
      <c r="C13" s="297"/>
      <c r="D13" s="317"/>
      <c r="E13" s="271" t="str">
        <f>"（"&amp;IF($G12=$N12,"土地の所有者",IF($G12=$O12,"土地の所有者",IF($G12="","土地の所有者、その他の内容","その他の内容")))&amp;"）"</f>
        <v>（土地の所有者、その他の内容）</v>
      </c>
      <c r="F13" s="272"/>
      <c r="G13" s="303"/>
      <c r="H13" s="304"/>
      <c r="I13" s="304"/>
      <c r="J13" s="304"/>
      <c r="K13" s="304"/>
      <c r="L13" s="305"/>
    </row>
    <row r="14" spans="1:24" ht="20.100000000000001" customHeight="1">
      <c r="A14" s="295"/>
      <c r="B14" s="296"/>
      <c r="C14" s="297"/>
      <c r="D14" s="317" t="s">
        <v>22</v>
      </c>
      <c r="E14" s="269" t="str">
        <f>IF($G12=$N12,"[取得済み,取得予定]",IF($G12=$O12,"[借地契約済み,借地契約予定]","[取得済み,取得予定,借地契約済み,借地契約予定]"))&amp;"　から選択"</f>
        <v>[取得済み,取得予定,借地契約済み,借地契約予定]　から選択</v>
      </c>
      <c r="F14" s="270"/>
      <c r="G14" s="314"/>
      <c r="H14" s="315"/>
      <c r="I14" s="315"/>
      <c r="J14" s="315"/>
      <c r="K14" s="315"/>
      <c r="L14" s="316"/>
      <c r="N14" s="2" t="str">
        <f>IF($G12=$N12,"取得済み",IF($G12=$O12,"借地契約済み",""))</f>
        <v/>
      </c>
      <c r="O14" s="2" t="str">
        <f>IF($G12=$N12,"取得予定",IF($G12=$O12,"借地契約予定",""))</f>
        <v/>
      </c>
    </row>
    <row r="15" spans="1:24" ht="20.100000000000001" customHeight="1">
      <c r="A15" s="295"/>
      <c r="B15" s="296"/>
      <c r="C15" s="297"/>
      <c r="D15" s="317"/>
      <c r="E15" s="271"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72"/>
      <c r="G15" s="369"/>
      <c r="H15" s="340"/>
      <c r="I15" s="17" t="s">
        <v>23</v>
      </c>
      <c r="J15" s="339"/>
      <c r="K15" s="340"/>
      <c r="L15" s="18" t="s">
        <v>24</v>
      </c>
    </row>
    <row r="16" spans="1:24" ht="36" customHeight="1">
      <c r="A16" s="295"/>
      <c r="B16" s="296"/>
      <c r="C16" s="297"/>
      <c r="D16" s="107" t="s">
        <v>195</v>
      </c>
      <c r="E16" s="280" t="s">
        <v>180</v>
      </c>
      <c r="F16" s="281"/>
      <c r="G16" s="277"/>
      <c r="H16" s="278"/>
      <c r="I16" s="278"/>
      <c r="J16" s="278"/>
      <c r="K16" s="278"/>
      <c r="L16" s="279"/>
      <c r="N16" s="2" t="s">
        <v>25</v>
      </c>
      <c r="O16" s="2" t="s">
        <v>177</v>
      </c>
      <c r="P16" s="2" t="s">
        <v>178</v>
      </c>
      <c r="Q16" s="2" t="s">
        <v>179</v>
      </c>
    </row>
    <row r="17" spans="1:29" ht="36" customHeight="1">
      <c r="A17" s="295"/>
      <c r="B17" s="296"/>
      <c r="C17" s="297"/>
      <c r="D17" s="107" t="s">
        <v>196</v>
      </c>
      <c r="E17" s="280" t="s">
        <v>180</v>
      </c>
      <c r="F17" s="281"/>
      <c r="G17" s="277"/>
      <c r="H17" s="278"/>
      <c r="I17" s="278"/>
      <c r="J17" s="278"/>
      <c r="K17" s="278"/>
      <c r="L17" s="279"/>
      <c r="N17" s="2" t="s">
        <v>25</v>
      </c>
      <c r="O17" s="2" t="s">
        <v>177</v>
      </c>
      <c r="P17" s="2" t="s">
        <v>178</v>
      </c>
      <c r="Q17" s="2" t="s">
        <v>179</v>
      </c>
    </row>
    <row r="18" spans="1:29" ht="36" customHeight="1">
      <c r="A18" s="295"/>
      <c r="B18" s="296"/>
      <c r="C18" s="297"/>
      <c r="D18" s="107" t="s">
        <v>197</v>
      </c>
      <c r="E18" s="280" t="s">
        <v>180</v>
      </c>
      <c r="F18" s="281"/>
      <c r="G18" s="277"/>
      <c r="H18" s="278"/>
      <c r="I18" s="278"/>
      <c r="J18" s="278"/>
      <c r="K18" s="278"/>
      <c r="L18" s="279"/>
      <c r="N18" s="2" t="s">
        <v>25</v>
      </c>
      <c r="O18" s="2" t="s">
        <v>177</v>
      </c>
      <c r="P18" s="2" t="s">
        <v>178</v>
      </c>
      <c r="Q18" s="2" t="s">
        <v>179</v>
      </c>
    </row>
    <row r="19" spans="1:29" ht="36" customHeight="1">
      <c r="A19" s="295"/>
      <c r="B19" s="296"/>
      <c r="C19" s="297"/>
      <c r="D19" s="107" t="s">
        <v>199</v>
      </c>
      <c r="E19" s="280" t="s">
        <v>180</v>
      </c>
      <c r="F19" s="281"/>
      <c r="G19" s="277"/>
      <c r="H19" s="278"/>
      <c r="I19" s="278"/>
      <c r="J19" s="278"/>
      <c r="K19" s="278"/>
      <c r="L19" s="279"/>
      <c r="N19" s="2" t="s">
        <v>25</v>
      </c>
      <c r="O19" s="2" t="s">
        <v>177</v>
      </c>
      <c r="P19" s="2" t="s">
        <v>178</v>
      </c>
      <c r="Q19" s="2" t="s">
        <v>179</v>
      </c>
    </row>
    <row r="20" spans="1:29" ht="36" customHeight="1">
      <c r="A20" s="295"/>
      <c r="B20" s="296"/>
      <c r="C20" s="297"/>
      <c r="D20" s="107" t="s">
        <v>198</v>
      </c>
      <c r="E20" s="280" t="s">
        <v>180</v>
      </c>
      <c r="F20" s="281"/>
      <c r="G20" s="277"/>
      <c r="H20" s="278"/>
      <c r="I20" s="278"/>
      <c r="J20" s="278"/>
      <c r="K20" s="278"/>
      <c r="L20" s="279"/>
      <c r="N20" s="2" t="s">
        <v>25</v>
      </c>
      <c r="O20" s="2" t="s">
        <v>177</v>
      </c>
      <c r="P20" s="2" t="s">
        <v>178</v>
      </c>
      <c r="Q20" s="2" t="s">
        <v>179</v>
      </c>
    </row>
    <row r="21" spans="1:29" ht="36" customHeight="1">
      <c r="A21" s="295"/>
      <c r="B21" s="296"/>
      <c r="C21" s="297"/>
      <c r="D21" s="107" t="s">
        <v>200</v>
      </c>
      <c r="E21" s="280" t="s">
        <v>180</v>
      </c>
      <c r="F21" s="281"/>
      <c r="G21" s="277"/>
      <c r="H21" s="278"/>
      <c r="I21" s="278"/>
      <c r="J21" s="278"/>
      <c r="K21" s="278"/>
      <c r="L21" s="279"/>
      <c r="N21" s="2" t="s">
        <v>25</v>
      </c>
      <c r="O21" s="2" t="s">
        <v>177</v>
      </c>
      <c r="P21" s="2" t="s">
        <v>178</v>
      </c>
      <c r="Q21" s="2" t="s">
        <v>179</v>
      </c>
    </row>
    <row r="22" spans="1:29" ht="72" customHeight="1">
      <c r="A22" s="295"/>
      <c r="B22" s="296"/>
      <c r="C22" s="297"/>
      <c r="D22" s="107" t="s">
        <v>201</v>
      </c>
      <c r="E22" s="280" t="s">
        <v>180</v>
      </c>
      <c r="F22" s="281"/>
      <c r="G22" s="277"/>
      <c r="H22" s="278"/>
      <c r="I22" s="278"/>
      <c r="J22" s="278"/>
      <c r="K22" s="278"/>
      <c r="L22" s="279"/>
      <c r="N22" s="2" t="s">
        <v>25</v>
      </c>
      <c r="O22" s="2" t="s">
        <v>177</v>
      </c>
      <c r="P22" s="2" t="s">
        <v>178</v>
      </c>
      <c r="Q22" s="2" t="s">
        <v>179</v>
      </c>
    </row>
    <row r="23" spans="1:29" ht="20.100000000000001" customHeight="1">
      <c r="A23" s="292" t="s">
        <v>26</v>
      </c>
      <c r="B23" s="293"/>
      <c r="C23" s="294"/>
      <c r="D23" s="161" t="s">
        <v>27</v>
      </c>
      <c r="E23" s="273" t="s">
        <v>28</v>
      </c>
      <c r="F23" s="274"/>
      <c r="G23" s="59" t="s">
        <v>29</v>
      </c>
      <c r="H23" s="45"/>
      <c r="I23" s="52" t="s">
        <v>30</v>
      </c>
      <c r="J23" s="53" t="s">
        <v>31</v>
      </c>
      <c r="K23" s="54"/>
      <c r="L23" s="55" t="s">
        <v>30</v>
      </c>
    </row>
    <row r="24" spans="1:29" ht="20.100000000000001" customHeight="1">
      <c r="A24" s="295"/>
      <c r="B24" s="296"/>
      <c r="C24" s="297"/>
      <c r="D24" s="161" t="s">
        <v>32</v>
      </c>
      <c r="E24" s="273" t="s">
        <v>33</v>
      </c>
      <c r="F24" s="274"/>
      <c r="G24" s="367"/>
      <c r="H24" s="368"/>
      <c r="I24" s="364" t="s">
        <v>16</v>
      </c>
      <c r="J24" s="365"/>
      <c r="K24" s="365"/>
      <c r="L24" s="366"/>
      <c r="U24" s="5"/>
      <c r="V24" s="5"/>
      <c r="W24" s="5"/>
      <c r="X24" s="5"/>
    </row>
    <row r="25" spans="1:29" ht="20.100000000000001" customHeight="1">
      <c r="A25" s="295"/>
      <c r="B25" s="296"/>
      <c r="C25" s="297"/>
      <c r="D25" s="161" t="str">
        <f>"着工"&amp;IF($G$7&lt;&gt;$N$7,"","（予定）")&amp;"年月"&amp;IF(OR($G$7=$O$7,$G$7=$P$7),"（当初）","")</f>
        <v>着工年月</v>
      </c>
      <c r="E25" s="341" t="s">
        <v>34</v>
      </c>
      <c r="F25" s="274"/>
      <c r="G25" s="306"/>
      <c r="H25" s="307"/>
      <c r="I25" s="50" t="s">
        <v>23</v>
      </c>
      <c r="J25" s="275"/>
      <c r="K25" s="276"/>
      <c r="L25" s="20" t="s">
        <v>24</v>
      </c>
      <c r="U25" s="5"/>
      <c r="V25" s="5"/>
      <c r="W25" s="5"/>
      <c r="X25" s="5"/>
    </row>
    <row r="26" spans="1:29" ht="20.100000000000001" customHeight="1">
      <c r="A26" s="295"/>
      <c r="B26" s="296"/>
      <c r="C26" s="297"/>
      <c r="D26" s="161" t="str">
        <f>"竣工"&amp;IF($G$7&lt;&gt;$N$7,"","（予定）")&amp;"年月"&amp;IF(OR($G$7=$O$7,$G$7=$P$7),"（当初）","")</f>
        <v>竣工年月</v>
      </c>
      <c r="E26" s="271" t="s">
        <v>34</v>
      </c>
      <c r="F26" s="272"/>
      <c r="G26" s="342"/>
      <c r="H26" s="343"/>
      <c r="I26" s="19" t="s">
        <v>23</v>
      </c>
      <c r="J26" s="350"/>
      <c r="K26" s="351"/>
      <c r="L26" s="51" t="s">
        <v>24</v>
      </c>
      <c r="U26" s="5"/>
      <c r="V26" s="5"/>
      <c r="W26" s="5"/>
      <c r="X26" s="5"/>
    </row>
    <row r="27" spans="1:29" ht="20.100000000000001" customHeight="1">
      <c r="A27" s="295"/>
      <c r="B27" s="296"/>
      <c r="C27" s="297"/>
      <c r="D27" s="317" t="s">
        <v>35</v>
      </c>
      <c r="E27" s="269" t="s">
        <v>36</v>
      </c>
      <c r="F27" s="270"/>
      <c r="G27" s="361"/>
      <c r="H27" s="362"/>
      <c r="I27" s="362"/>
      <c r="J27" s="362"/>
      <c r="K27" s="362"/>
      <c r="L27" s="363"/>
      <c r="N27" s="2" t="s">
        <v>37</v>
      </c>
      <c r="O27" s="2" t="s">
        <v>38</v>
      </c>
      <c r="P27" s="2" t="s">
        <v>39</v>
      </c>
      <c r="Q27" s="2" t="s">
        <v>40</v>
      </c>
    </row>
    <row r="28" spans="1:29" ht="20.100000000000001" customHeight="1">
      <c r="A28" s="295"/>
      <c r="B28" s="296"/>
      <c r="C28" s="297"/>
      <c r="D28" s="317"/>
      <c r="E28" s="271" t="s">
        <v>41</v>
      </c>
      <c r="F28" s="272"/>
      <c r="G28" s="283"/>
      <c r="H28" s="284"/>
      <c r="I28" s="284"/>
      <c r="J28" s="284"/>
      <c r="K28" s="284"/>
      <c r="L28" s="285"/>
    </row>
    <row r="29" spans="1:29" ht="32.1" customHeight="1">
      <c r="A29" s="295"/>
      <c r="B29" s="296"/>
      <c r="C29" s="297"/>
      <c r="D29" s="10" t="s">
        <v>42</v>
      </c>
      <c r="E29" s="282" t="s">
        <v>203</v>
      </c>
      <c r="F29" s="280"/>
      <c r="G29" s="347"/>
      <c r="H29" s="348"/>
      <c r="I29" s="348"/>
      <c r="J29" s="348"/>
      <c r="K29" s="348"/>
      <c r="L29" s="349"/>
      <c r="N29" s="2" t="s">
        <v>43</v>
      </c>
      <c r="O29" s="2" t="s">
        <v>44</v>
      </c>
      <c r="P29" s="2" t="s">
        <v>204</v>
      </c>
      <c r="U29" s="1"/>
      <c r="V29" s="1"/>
      <c r="W29" s="1"/>
      <c r="X29" s="1"/>
      <c r="Y29" s="1"/>
      <c r="Z29" s="1"/>
      <c r="AA29" s="1"/>
      <c r="AB29" s="1"/>
      <c r="AC29" s="1"/>
    </row>
    <row r="30" spans="1:29" ht="20.100000000000001" customHeight="1">
      <c r="A30" s="295"/>
      <c r="B30" s="296"/>
      <c r="C30" s="297"/>
      <c r="D30" s="329" t="s">
        <v>45</v>
      </c>
      <c r="E30" s="327" t="s">
        <v>46</v>
      </c>
      <c r="F30" s="328"/>
      <c r="G30" s="344"/>
      <c r="H30" s="345"/>
      <c r="I30" s="345"/>
      <c r="J30" s="345"/>
      <c r="K30" s="345"/>
      <c r="L30" s="346"/>
      <c r="N30" s="2" t="s">
        <v>47</v>
      </c>
      <c r="O30" s="2" t="s">
        <v>48</v>
      </c>
      <c r="U30" s="1"/>
      <c r="V30" s="1"/>
      <c r="W30" s="1"/>
      <c r="X30" s="1"/>
      <c r="Y30" s="1"/>
      <c r="Z30" s="1"/>
      <c r="AA30" s="1"/>
      <c r="AB30" s="1"/>
      <c r="AC30" s="1"/>
    </row>
    <row r="31" spans="1:29" ht="20.100000000000001" customHeight="1">
      <c r="A31" s="295"/>
      <c r="B31" s="296"/>
      <c r="C31" s="297"/>
      <c r="D31" s="330"/>
      <c r="E31" s="331" t="s">
        <v>49</v>
      </c>
      <c r="F31" s="332"/>
      <c r="G31" s="303"/>
      <c r="H31" s="304"/>
      <c r="I31" s="304"/>
      <c r="J31" s="304"/>
      <c r="K31" s="304"/>
      <c r="L31" s="305"/>
      <c r="U31" s="1"/>
      <c r="V31" s="1"/>
      <c r="W31" s="1"/>
      <c r="X31" s="1"/>
      <c r="Y31" s="1"/>
      <c r="Z31" s="1"/>
      <c r="AA31" s="1"/>
      <c r="AB31" s="1"/>
      <c r="AC31" s="1"/>
    </row>
    <row r="32" spans="1:29" ht="20.100000000000001" customHeight="1">
      <c r="A32" s="295"/>
      <c r="B32" s="296"/>
      <c r="C32" s="297"/>
      <c r="D32" s="326" t="s">
        <v>17</v>
      </c>
      <c r="E32" s="269" t="s">
        <v>50</v>
      </c>
      <c r="F32" s="270"/>
      <c r="G32" s="314"/>
      <c r="H32" s="315"/>
      <c r="I32" s="315"/>
      <c r="J32" s="315"/>
      <c r="K32" s="315"/>
      <c r="L32" s="316"/>
      <c r="N32" s="2" t="s">
        <v>51</v>
      </c>
      <c r="O32" s="2" t="s">
        <v>52</v>
      </c>
      <c r="P32" s="60" t="s">
        <v>40</v>
      </c>
      <c r="U32" s="1"/>
      <c r="V32" s="1"/>
      <c r="W32" s="1"/>
      <c r="X32" s="1"/>
      <c r="Y32" s="1"/>
      <c r="Z32" s="1"/>
      <c r="AA32" s="1"/>
      <c r="AB32" s="1"/>
      <c r="AC32" s="1"/>
    </row>
    <row r="33" spans="1:24" ht="20.100000000000001" customHeight="1">
      <c r="A33" s="295"/>
      <c r="B33" s="296"/>
      <c r="C33" s="297"/>
      <c r="D33" s="317"/>
      <c r="E33" s="271" t="str">
        <f>"（"&amp;IF($G32=$N32,"建物の所有者",IF($G32=$O32,"建物の所有者",IF($G32="","建物の所有者、その他の内容","その他の内容")))&amp;"）"</f>
        <v>（建物の所有者、その他の内容）</v>
      </c>
      <c r="F33" s="272"/>
      <c r="G33" s="303"/>
      <c r="H33" s="304"/>
      <c r="I33" s="304"/>
      <c r="J33" s="304"/>
      <c r="K33" s="304"/>
      <c r="L33" s="305"/>
    </row>
    <row r="34" spans="1:24" ht="20.100000000000001" customHeight="1">
      <c r="A34" s="295"/>
      <c r="B34" s="296"/>
      <c r="C34" s="297"/>
      <c r="D34" s="317" t="s">
        <v>22</v>
      </c>
      <c r="E34" s="269" t="str">
        <f>IF($G32=$N32,"[取得済み,取得予定]",IF($G32=$O32,"[賃貸借契約済み,賃貸借契約予定]","[取得済み,取得予定,賃貸借契約済み,賃貸借契約予定]"))&amp;"　から選択"</f>
        <v>[取得済み,取得予定,賃貸借契約済み,賃貸借契約予定]　から選択</v>
      </c>
      <c r="F34" s="270"/>
      <c r="G34" s="314"/>
      <c r="H34" s="315"/>
      <c r="I34" s="315"/>
      <c r="J34" s="315"/>
      <c r="K34" s="315"/>
      <c r="L34" s="316"/>
      <c r="N34" s="2" t="str">
        <f>IF($G32=$N32,"取得済み",IF($G32=$O32,"賃貸借契約済み",""))</f>
        <v/>
      </c>
      <c r="O34" s="2" t="str">
        <f>IF($G32=$N32,"取得予定",IF($G32=$O32,"賃貸借契約予定",""))</f>
        <v/>
      </c>
    </row>
    <row r="35" spans="1:24" ht="20.100000000000001" customHeight="1">
      <c r="A35" s="295"/>
      <c r="B35" s="296"/>
      <c r="C35" s="297"/>
      <c r="D35" s="317"/>
      <c r="E35" s="271"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72"/>
      <c r="G35" s="370"/>
      <c r="H35" s="371"/>
      <c r="I35" s="56" t="s">
        <v>23</v>
      </c>
      <c r="J35" s="337"/>
      <c r="K35" s="338"/>
      <c r="L35" s="57" t="s">
        <v>24</v>
      </c>
    </row>
    <row r="36" spans="1:24" ht="20.100000000000001" customHeight="1">
      <c r="A36" s="11"/>
      <c r="B36" s="333" t="s">
        <v>53</v>
      </c>
      <c r="C36" s="294"/>
      <c r="D36" s="161" t="s">
        <v>54</v>
      </c>
      <c r="E36" s="273" t="s">
        <v>55</v>
      </c>
      <c r="F36" s="274"/>
      <c r="G36" s="334"/>
      <c r="H36" s="335"/>
      <c r="I36" s="335"/>
      <c r="J36" s="335"/>
      <c r="K36" s="335"/>
      <c r="L36" s="336"/>
      <c r="N36" s="2" t="s">
        <v>56</v>
      </c>
      <c r="O36" s="2" t="s">
        <v>57</v>
      </c>
      <c r="U36" s="5"/>
      <c r="V36" s="5"/>
      <c r="W36" s="5"/>
      <c r="X36" s="5"/>
    </row>
    <row r="37" spans="1:24" ht="20.100000000000001" customHeight="1">
      <c r="A37" s="11"/>
      <c r="B37" s="295"/>
      <c r="C37" s="297"/>
      <c r="D37" s="161" t="s">
        <v>58</v>
      </c>
      <c r="E37" s="273" t="s">
        <v>59</v>
      </c>
      <c r="F37" s="274"/>
      <c r="G37" s="334"/>
      <c r="H37" s="335"/>
      <c r="I37" s="335"/>
      <c r="J37" s="335"/>
      <c r="K37" s="335"/>
      <c r="L37" s="336"/>
      <c r="N37" s="15" t="s">
        <v>60</v>
      </c>
      <c r="O37" s="15" t="s">
        <v>61</v>
      </c>
      <c r="P37" s="2" t="s">
        <v>62</v>
      </c>
      <c r="U37" s="5"/>
      <c r="V37" s="5"/>
      <c r="W37" s="5"/>
      <c r="X37" s="5"/>
    </row>
    <row r="38" spans="1:24" ht="28.15" customHeight="1">
      <c r="A38" s="11"/>
      <c r="B38" s="11"/>
      <c r="C38" s="321" t="s">
        <v>63</v>
      </c>
      <c r="D38" s="161" t="s">
        <v>64</v>
      </c>
      <c r="E38" s="273" t="s">
        <v>65</v>
      </c>
      <c r="F38" s="274"/>
      <c r="G38" s="342"/>
      <c r="H38" s="343"/>
      <c r="I38" s="372" t="s">
        <v>66</v>
      </c>
      <c r="J38" s="373"/>
      <c r="K38" s="373"/>
      <c r="L38" s="374"/>
    </row>
    <row r="39" spans="1:24" ht="20.100000000000001" customHeight="1">
      <c r="A39" s="11"/>
      <c r="B39" s="11"/>
      <c r="C39" s="322"/>
      <c r="D39" s="309" t="s">
        <v>67</v>
      </c>
      <c r="E39" s="269" t="s">
        <v>68</v>
      </c>
      <c r="F39" s="270"/>
      <c r="G39" s="314"/>
      <c r="H39" s="315"/>
      <c r="I39" s="315"/>
      <c r="J39" s="315"/>
      <c r="K39" s="315"/>
      <c r="L39" s="316"/>
      <c r="N39" s="2" t="s">
        <v>69</v>
      </c>
      <c r="O39" s="2" t="s">
        <v>70</v>
      </c>
      <c r="P39" s="2" t="s">
        <v>21</v>
      </c>
    </row>
    <row r="40" spans="1:24" ht="20.100000000000001" customHeight="1">
      <c r="A40" s="11"/>
      <c r="B40" s="11"/>
      <c r="C40" s="322"/>
      <c r="D40" s="309"/>
      <c r="E40" s="271" t="s">
        <v>41</v>
      </c>
      <c r="F40" s="272"/>
      <c r="G40" s="303"/>
      <c r="H40" s="304"/>
      <c r="I40" s="304"/>
      <c r="J40" s="304"/>
      <c r="K40" s="304"/>
      <c r="L40" s="305"/>
    </row>
    <row r="41" spans="1:24" ht="20.100000000000001" customHeight="1">
      <c r="A41" s="11"/>
      <c r="B41" s="11"/>
      <c r="C41" s="322"/>
      <c r="D41" s="309" t="s">
        <v>71</v>
      </c>
      <c r="E41" s="269" t="s">
        <v>72</v>
      </c>
      <c r="F41" s="270"/>
      <c r="G41" s="314"/>
      <c r="H41" s="315"/>
      <c r="I41" s="315"/>
      <c r="J41" s="315"/>
      <c r="K41" s="315"/>
      <c r="L41" s="316"/>
      <c r="N41" s="2" t="s">
        <v>73</v>
      </c>
      <c r="O41" s="2" t="s">
        <v>74</v>
      </c>
      <c r="P41" s="2" t="s">
        <v>21</v>
      </c>
    </row>
    <row r="42" spans="1:24" ht="20.100000000000001" customHeight="1">
      <c r="A42" s="11"/>
      <c r="B42" s="11"/>
      <c r="C42" s="322"/>
      <c r="D42" s="309"/>
      <c r="E42" s="271" t="s">
        <v>41</v>
      </c>
      <c r="F42" s="272"/>
      <c r="G42" s="303"/>
      <c r="H42" s="304"/>
      <c r="I42" s="304"/>
      <c r="J42" s="304"/>
      <c r="K42" s="304"/>
      <c r="L42" s="305"/>
    </row>
    <row r="43" spans="1:24" ht="20.100000000000001" customHeight="1">
      <c r="A43" s="11"/>
      <c r="B43" s="11"/>
      <c r="C43" s="322"/>
      <c r="D43" s="321" t="s">
        <v>75</v>
      </c>
      <c r="E43" s="106" t="s">
        <v>76</v>
      </c>
      <c r="F43" s="106" t="s">
        <v>77</v>
      </c>
      <c r="G43" s="352"/>
      <c r="H43" s="353"/>
      <c r="I43" s="353"/>
      <c r="J43" s="353"/>
      <c r="K43" s="353"/>
      <c r="L43" s="110" t="s">
        <v>16</v>
      </c>
    </row>
    <row r="44" spans="1:24" ht="20.100000000000001" customHeight="1">
      <c r="A44" s="11"/>
      <c r="B44" s="11"/>
      <c r="C44" s="322"/>
      <c r="D44" s="323"/>
      <c r="E44" s="106" t="s">
        <v>78</v>
      </c>
      <c r="F44" s="106" t="s">
        <v>79</v>
      </c>
      <c r="G44" s="352"/>
      <c r="H44" s="353"/>
      <c r="I44" s="353"/>
      <c r="J44" s="353"/>
      <c r="K44" s="353"/>
      <c r="L44" s="110" t="s">
        <v>16</v>
      </c>
    </row>
    <row r="45" spans="1:24" ht="42" customHeight="1">
      <c r="A45" s="11"/>
      <c r="B45" s="11"/>
      <c r="C45" s="323"/>
      <c r="D45" s="107" t="s">
        <v>202</v>
      </c>
      <c r="E45" s="274" t="s">
        <v>80</v>
      </c>
      <c r="F45" s="281"/>
      <c r="G45" s="318"/>
      <c r="H45" s="319"/>
      <c r="I45" s="319"/>
      <c r="J45" s="319"/>
      <c r="K45" s="319"/>
      <c r="L45" s="320"/>
    </row>
    <row r="46" spans="1:24" ht="28.15" customHeight="1">
      <c r="A46" s="11"/>
      <c r="B46" s="12"/>
      <c r="C46" s="317" t="s">
        <v>81</v>
      </c>
      <c r="D46" s="161" t="s">
        <v>82</v>
      </c>
      <c r="E46" s="273" t="s">
        <v>83</v>
      </c>
      <c r="F46" s="274"/>
      <c r="G46" s="306"/>
      <c r="H46" s="307"/>
      <c r="I46" s="355" t="s">
        <v>84</v>
      </c>
      <c r="J46" s="356"/>
      <c r="K46" s="356"/>
      <c r="L46" s="357"/>
    </row>
    <row r="47" spans="1:24" ht="72" customHeight="1">
      <c r="A47" s="12"/>
      <c r="B47" s="14"/>
      <c r="C47" s="317"/>
      <c r="D47" s="161" t="s">
        <v>85</v>
      </c>
      <c r="E47" s="282" t="s">
        <v>86</v>
      </c>
      <c r="F47" s="280"/>
      <c r="G47" s="300"/>
      <c r="H47" s="301"/>
      <c r="I47" s="301"/>
      <c r="J47" s="301"/>
      <c r="K47" s="301"/>
      <c r="L47" s="302"/>
    </row>
    <row r="48" spans="1:24" ht="72" customHeight="1" thickBot="1">
      <c r="A48" s="13"/>
      <c r="B48" s="308" t="s">
        <v>87</v>
      </c>
      <c r="C48" s="309"/>
      <c r="D48" s="162" t="s">
        <v>58</v>
      </c>
      <c r="E48" s="280" t="s">
        <v>88</v>
      </c>
      <c r="F48" s="310"/>
      <c r="G48" s="311"/>
      <c r="H48" s="312"/>
      <c r="I48" s="312"/>
      <c r="J48" s="312"/>
      <c r="K48" s="312"/>
      <c r="L48" s="313"/>
    </row>
    <row r="49" spans="1:12" ht="20.100000000000001" customHeight="1">
      <c r="A49" s="3"/>
      <c r="B49" s="3"/>
      <c r="C49" s="299" t="s">
        <v>89</v>
      </c>
      <c r="D49" s="299"/>
      <c r="E49" s="299"/>
      <c r="F49" s="299"/>
      <c r="G49" s="299"/>
      <c r="H49" s="299"/>
      <c r="I49" s="299"/>
      <c r="J49" s="299"/>
      <c r="K49" s="299"/>
      <c r="L49" s="299"/>
    </row>
    <row r="50" spans="1:12" ht="20.100000000000001" customHeight="1">
      <c r="A50" s="3"/>
      <c r="B50" s="3"/>
      <c r="C50" s="299"/>
      <c r="D50" s="299"/>
      <c r="E50" s="299"/>
      <c r="F50" s="299"/>
      <c r="G50" s="299"/>
      <c r="H50" s="299"/>
      <c r="I50" s="299"/>
      <c r="J50" s="299"/>
      <c r="K50" s="299"/>
      <c r="L50" s="299"/>
    </row>
  </sheetData>
  <sheetProtection algorithmName="SHA-512" hashValue="ptpcNp/+fp2atjUv8pETPcYwrsXc47nlVW+8EYBwX5LQ0syqEftui1Fh1E2kCjzDFN+Kse37c7LuRASxh0ziFA==" saltValue="bLEQ9xUUKCQLU9uWFZ/SrQ==" spinCount="100000" sheet="1" objects="1" scenarios="1"/>
  <protectedRanges>
    <protectedRange sqref="F5 G7:L8 G11 G12:L14 G15:H15 J15:K15 H23 K23 G24:G26 J25:J26 G35 J35 G36:L37 G38 G47:L48 G39:L42 G43:K44 G45:G46 G10:L10 G16:L22 G27:L34" name="入力箇所"/>
    <protectedRange sqref="G9:L9" name="入力箇所_1"/>
  </protectedRanges>
  <mergeCells count="113">
    <mergeCell ref="B48:C48"/>
    <mergeCell ref="E48:F48"/>
    <mergeCell ref="G48:L48"/>
    <mergeCell ref="C49:L49"/>
    <mergeCell ref="C50:L50"/>
    <mergeCell ref="E45:F45"/>
    <mergeCell ref="G45:L45"/>
    <mergeCell ref="C46:C47"/>
    <mergeCell ref="E46:F46"/>
    <mergeCell ref="G46:H46"/>
    <mergeCell ref="I46:L46"/>
    <mergeCell ref="E47:F47"/>
    <mergeCell ref="G47:L47"/>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0:L20"/>
    <mergeCell ref="E21:F21"/>
    <mergeCell ref="G21:L21"/>
    <mergeCell ref="E16:F16"/>
    <mergeCell ref="G16:L16"/>
    <mergeCell ref="E17:F17"/>
    <mergeCell ref="G17:L17"/>
    <mergeCell ref="E18:F18"/>
    <mergeCell ref="G18:L18"/>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1:L1"/>
    <mergeCell ref="G2:L2"/>
    <mergeCell ref="A3:L3"/>
    <mergeCell ref="M3:X3"/>
    <mergeCell ref="A5:C5"/>
    <mergeCell ref="F5:L5"/>
    <mergeCell ref="A7:D7"/>
    <mergeCell ref="E7:F7"/>
    <mergeCell ref="G7:L7"/>
  </mergeCells>
  <phoneticPr fontId="1"/>
  <conditionalFormatting sqref="G14 G15:L15">
    <cfRule type="expression" dxfId="26" priority="6">
      <formula>AND($G$12=$P$12)</formula>
    </cfRule>
  </conditionalFormatting>
  <conditionalFormatting sqref="G34 G35:L35">
    <cfRule type="expression" dxfId="25" priority="9">
      <formula>$G$32=$P$32</formula>
    </cfRule>
  </conditionalFormatting>
  <conditionalFormatting sqref="G38:I38 G39 G40:L40 G41 G42:L42 G43:G45">
    <cfRule type="expression" dxfId="24" priority="11">
      <formula>$G$37=$O$37</formula>
    </cfRule>
  </conditionalFormatting>
  <conditionalFormatting sqref="G46:I46 G47:L47">
    <cfRule type="expression" dxfId="23" priority="12">
      <formula>$G$37=$N$37</formula>
    </cfRule>
  </conditionalFormatting>
  <conditionalFormatting sqref="G16:L22">
    <cfRule type="expression" dxfId="22" priority="1">
      <formula>OR($G$7=$O$7,$G$7=$P$7,$G$7=$Q$7)</formula>
    </cfRule>
  </conditionalFormatting>
  <conditionalFormatting sqref="G28:L28">
    <cfRule type="expression" dxfId="21" priority="7">
      <formula>OR($G$27=$N$27,$G$27=$O$27,$G$27=$P$27)</formula>
    </cfRule>
  </conditionalFormatting>
  <conditionalFormatting sqref="G29:L31">
    <cfRule type="expression" dxfId="20" priority="5">
      <formula>$G$7=$N$7</formula>
    </cfRule>
  </conditionalFormatting>
  <conditionalFormatting sqref="G31:L31">
    <cfRule type="expression" dxfId="19" priority="8">
      <formula>$G$30=$N$30</formula>
    </cfRule>
  </conditionalFormatting>
  <conditionalFormatting sqref="G40:L40">
    <cfRule type="expression" dxfId="18" priority="13">
      <formula>OR($G$39=$N$39,$G$39=$O$39)</formula>
    </cfRule>
  </conditionalFormatting>
  <conditionalFormatting sqref="G42:L42">
    <cfRule type="expression" dxfId="17" priority="14">
      <formula>OR($G$41=$N$41,$G$41=$O$41)</formula>
    </cfRule>
  </conditionalFormatting>
  <conditionalFormatting sqref="G48:L48">
    <cfRule type="expression" dxfId="16" priority="10">
      <formula>$G$36=$N$36</formula>
    </cfRule>
  </conditionalFormatting>
  <dataValidations count="22">
    <dataValidation type="list" allowBlank="1" showInputMessage="1" showErrorMessage="1" sqref="G22:L22" xr:uid="{08AE5086-B25D-4E98-8EFD-345C310186B5}">
      <formula1>$N$22:$Q$22</formula1>
    </dataValidation>
    <dataValidation type="list" allowBlank="1" showInputMessage="1" showErrorMessage="1" sqref="G21:L21" xr:uid="{2DEAD73B-F2FF-440E-80AC-9DE42CAE4263}">
      <formula1>$N$21:$Q$21</formula1>
    </dataValidation>
    <dataValidation type="list" allowBlank="1" showInputMessage="1" showErrorMessage="1" sqref="G20:L20" xr:uid="{F9B10089-6CBC-4487-840E-56651B9853CA}">
      <formula1>$N$20:$Q$20</formula1>
    </dataValidation>
    <dataValidation type="list" allowBlank="1" showInputMessage="1" showErrorMessage="1" sqref="G17:L17" xr:uid="{D17EE10A-F886-4224-92BA-03F1F8FD0470}">
      <formula1>$N$17:$Q$17</formula1>
    </dataValidation>
    <dataValidation type="list" allowBlank="1" showInputMessage="1" showErrorMessage="1" sqref="G18:L18" xr:uid="{6FE98FF5-6D00-4066-8824-2EED0FBDBC61}">
      <formula1>$N$18:$Q$18</formula1>
    </dataValidation>
    <dataValidation type="list" allowBlank="1" showInputMessage="1" showErrorMessage="1" sqref="G16:L16" xr:uid="{52D23CDC-B385-471B-9B61-BCEF6E281747}">
      <formula1>$N$16:$Q$16</formula1>
    </dataValidation>
    <dataValidation type="list" allowBlank="1" showInputMessage="1" showErrorMessage="1" sqref="G19:L19" xr:uid="{DE93EA19-FFBD-4C23-A353-9A01378E9203}">
      <formula1>$N$19:$Q$19</formula1>
    </dataValidation>
    <dataValidation type="list" allowBlank="1" showInputMessage="1" showErrorMessage="1" sqref="G9:L9" xr:uid="{335B063A-8666-4DFE-A0FF-4CC42D72775D}">
      <formula1>$N$9:$R$9</formula1>
    </dataValidation>
    <dataValidation type="list" allowBlank="1" showInputMessage="1" showErrorMessage="1" sqref="G29:L29" xr:uid="{FE27E693-89BC-426B-BF48-162C4D7CD54B}">
      <formula1>$N$29:$P$29</formula1>
    </dataValidation>
    <dataValidation type="list" allowBlank="1" showInputMessage="1" showErrorMessage="1" sqref="G45:L45" xr:uid="{96FD3CA9-A366-402A-93ED-74A6363CEE12}">
      <formula1>"適合,不適合"</formula1>
    </dataValidation>
    <dataValidation type="list" allowBlank="1" showInputMessage="1" showErrorMessage="1" sqref="G7:L7" xr:uid="{B47BDE2A-C942-4E18-9198-3EA6A7CA604F}">
      <formula1>$N$7:$Q$7</formula1>
    </dataValidation>
    <dataValidation type="list" allowBlank="1" showInputMessage="1" showErrorMessage="1" sqref="G30:L30" xr:uid="{89ECA50B-0EE1-41BE-A09E-624308E3FD2D}">
      <formula1>$N$30:$O$30</formula1>
    </dataValidation>
    <dataValidation type="list" allowBlank="1" showInputMessage="1" showErrorMessage="1" sqref="G41" xr:uid="{0629A2AF-B3AB-4AED-96ED-12160D836978}">
      <formula1>$N$41:$P$41</formula1>
    </dataValidation>
    <dataValidation type="list" allowBlank="1" showInputMessage="1" showErrorMessage="1" sqref="G39" xr:uid="{0B5F2453-AC1A-46E7-8C9D-0D5A047B2E9A}">
      <formula1>$N$39:$P$39</formula1>
    </dataValidation>
    <dataValidation type="whole" allowBlank="1" showInputMessage="1" showErrorMessage="1" sqref="G38:H38 G46:H46" xr:uid="{FCAEC844-3892-4997-9CF6-0B87F2DEC48D}">
      <formula1>0</formula1>
      <formula2>9999</formula2>
    </dataValidation>
    <dataValidation type="list" allowBlank="1" showInputMessage="1" showErrorMessage="1" sqref="G37" xr:uid="{B10C2A3E-2987-401E-8ADC-311CFA5FE571}">
      <formula1>$N$37:$P$37</formula1>
    </dataValidation>
    <dataValidation type="list" allowBlank="1" showInputMessage="1" showErrorMessage="1" sqref="G32" xr:uid="{51457BBF-1C0B-4F7E-821E-489B8B34C785}">
      <formula1>$N$32:$P$32</formula1>
    </dataValidation>
    <dataValidation type="list" allowBlank="1" showInputMessage="1" showErrorMessage="1" sqref="G34" xr:uid="{272143C5-A9E3-419A-9CA8-79F6327AF5D5}">
      <formula1>$N$34:$O$34</formula1>
    </dataValidation>
    <dataValidation type="list" allowBlank="1" showInputMessage="1" showErrorMessage="1" sqref="G12" xr:uid="{AEC3BF99-2B7C-409B-AC23-9090D61AFBD2}">
      <formula1>$N$12:$P$12</formula1>
    </dataValidation>
    <dataValidation type="list" allowBlank="1" showInputMessage="1" showErrorMessage="1" sqref="G14" xr:uid="{3F1CC95E-DEB0-4665-914A-24DB2C9902B1}">
      <formula1>$N$14:$O$14</formula1>
    </dataValidation>
    <dataValidation type="list" allowBlank="1" showInputMessage="1" showErrorMessage="1" sqref="G27" xr:uid="{4CF50B0C-B32C-4928-B04F-950059D929DD}">
      <formula1>$N$27:$Q$27</formula1>
    </dataValidation>
    <dataValidation type="list" allowBlank="1" showInputMessage="1" showErrorMessage="1" sqref="G36" xr:uid="{20FEAAF6-4820-47BC-AD8F-CC08F5BA95DD}">
      <formula1>$N$36:$O$36</formula1>
    </dataValidation>
  </dataValidations>
  <pageMargins left="0.70866141732283472" right="0.51181102362204722" top="0.55118110236220474" bottom="0.55118110236220474" header="0.31496062992125984" footer="0.31496062992125984"/>
  <pageSetup paperSize="9" scale="6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018FBB2D1D2B54C9CB26E67D23F9F65" ma:contentTypeVersion="25" ma:contentTypeDescription="新しいドキュメントを作成します。" ma:contentTypeScope="" ma:versionID="3bf28cc2c3c0ded6f4777455c0d13d51">
  <xsd:schema xmlns:xsd="http://www.w3.org/2001/XMLSchema" xmlns:xs="http://www.w3.org/2001/XMLSchema" xmlns:p="http://schemas.microsoft.com/office/2006/metadata/properties" xmlns:ns2="f88e96c3-f1ad-413e-82ba-03760a3f83f4" xmlns:ns3="307960c7-3adb-4e26-8691-153a0ed0433a" targetNamespace="http://schemas.microsoft.com/office/2006/metadata/properties" ma:root="true" ma:fieldsID="9bf1f3f45379505dcb6ae9120531104f" ns2:_="" ns3:_="">
    <xsd:import namespace="f88e96c3-f1ad-413e-82ba-03760a3f83f4"/>
    <xsd:import namespace="307960c7-3adb-4e26-8691-153a0ed0433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8e96c3-f1ad-413e-82ba-03760a3f83f4"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AutoTags" ma:index="6" nillable="true" ma:displayName="Tags" ma:hidden="true" ma:internalName="MediaServiceAutoTags" ma:readOnly="true">
      <xsd:simpleType>
        <xsd:restriction base="dms:Text"/>
      </xsd:simpleType>
    </xsd:element>
    <xsd:element name="MediaServiceOCR" ma:index="7" nillable="true" ma:displayName="Extracted Text" ma:hidden="true" ma:internalName="MediaServiceOCR" ma:readOnly="true">
      <xsd:simpleType>
        <xsd:restriction base="dms:Note"/>
      </xsd:simpleType>
    </xsd:element>
    <xsd:element name="MediaServiceGenerationTime" ma:index="8" nillable="true" ma:displayName="MediaServiceGenerationTime" ma:hidden="true" ma:internalName="MediaServiceGenerationTime" ma:readOnly="true">
      <xsd:simpleType>
        <xsd:restriction base="dms:Text"/>
      </xsd:simpleType>
    </xsd:element>
    <xsd:element name="MediaServiceEventHashCode" ma:index="9" nillable="true" ma:displayName="MediaServiceEventHashCode" ma:hidden="true" ma:internalName="MediaServiceEventHashCode" ma:readOnly="true">
      <xsd:simpleType>
        <xsd:restriction base="dms:Text"/>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hidden="true" ma:internalName="MediaServiceLocatio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hidden="true" ma:internalName="MediaServiceKeyPoints" ma:readOnly="true">
      <xsd:simpleType>
        <xsd:restriction base="dms:Note"/>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6b36668-4a28-468d-877c-b40f652bc01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07960c7-3adb-4e26-8691-153a0ed0433a" elementFormDefault="qualified">
    <xsd:import namespace="http://schemas.microsoft.com/office/2006/documentManagement/types"/>
    <xsd:import namespace="http://schemas.microsoft.com/office/infopath/2007/PartnerControls"/>
    <xsd:element name="SharedWithUsers" ma:index="14" nillable="true" ma:displayName="共有相手"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hidden="true" ma:internalName="SharedWithDetails" ma:readOnly="true">
      <xsd:simpleType>
        <xsd:restriction base="dms:Note"/>
      </xsd:simpleType>
    </xsd:element>
    <xsd:element name="TaxCatchAll" ma:index="19" nillable="true" ma:displayName="Taxonomy Catch All Column" ma:hidden="true" ma:list="{e1e64bcd-3d02-4e77-a7d5-ccb2fcf9f325}" ma:internalName="TaxCatchAll" ma:readOnly="false" ma:showField="CatchAllData" ma:web="307960c7-3adb-4e26-8691-153a0ed043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コンテンツ タイプ"/>
        <xsd:element ref="dc:title" minOccurs="0" maxOccurs="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f88e96c3-f1ad-413e-82ba-03760a3f83f4" xsi:nil="true"/>
    <SharedWithUsers xmlns="307960c7-3adb-4e26-8691-153a0ed0433a">
      <UserInfo>
        <DisplayName/>
        <AccountId xsi:nil="true"/>
        <AccountType/>
      </UserInfo>
    </SharedWithUsers>
    <TaxCatchAll xmlns="307960c7-3adb-4e26-8691-153a0ed0433a" xsi:nil="true"/>
    <lcf76f155ced4ddcb4097134ff3c332f xmlns="f88e96c3-f1ad-413e-82ba-03760a3f83f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72D556-153C-4DC4-8888-D8580C7F8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8e96c3-f1ad-413e-82ba-03760a3f83f4"/>
    <ds:schemaRef ds:uri="307960c7-3adb-4e26-8691-153a0ed04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C1474-EB43-4F72-AF28-5A9A001E1193}">
  <ds:schemaRefs>
    <ds:schemaRef ds:uri="http://schemas.microsoft.com/office/2006/documentManagement/types"/>
    <ds:schemaRef ds:uri="http://purl.org/dc/elements/1.1/"/>
    <ds:schemaRef ds:uri="http://purl.org/dc/dcmitype/"/>
    <ds:schemaRef ds:uri="http://www.w3.org/XML/1998/namespace"/>
    <ds:schemaRef ds:uri="307960c7-3adb-4e26-8691-153a0ed0433a"/>
    <ds:schemaRef ds:uri="http://schemas.microsoft.com/office/infopath/2007/PartnerControls"/>
    <ds:schemaRef ds:uri="http://schemas.openxmlformats.org/package/2006/metadata/core-properties"/>
    <ds:schemaRef ds:uri="f88e96c3-f1ad-413e-82ba-03760a3f83f4"/>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073D8EAD-A3A1-4162-B3BE-283A134B321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様式6-1_棟番号1</vt:lpstr>
      <vt:lpstr>様式6-1_棟番号2</vt:lpstr>
      <vt:lpstr>様式6-1_棟番号3</vt:lpstr>
      <vt:lpstr>様式6-1_棟番号4</vt:lpstr>
      <vt:lpstr>様式6-1_棟番号5</vt:lpstr>
      <vt:lpstr>様式6-1_棟番号6</vt:lpstr>
      <vt:lpstr>様式6-1_棟番号7</vt:lpstr>
      <vt:lpstr>様式6-1_棟番号8</vt:lpstr>
      <vt:lpstr>様式6-1_棟番号9</vt:lpstr>
      <vt:lpstr>様式6-1_棟番号10</vt:lpstr>
      <vt:lpstr>様式6-2</vt:lpstr>
      <vt:lpstr>様式7</vt:lpstr>
      <vt:lpstr>様式8-1</vt:lpstr>
      <vt:lpstr>様式8-2</vt:lpstr>
      <vt:lpstr>様式9</vt:lpstr>
      <vt:lpstr>'様式6-1_棟番号1'!Print_Area</vt:lpstr>
      <vt:lpstr>'様式6-1_棟番号10'!Print_Area</vt:lpstr>
      <vt:lpstr>'様式6-1_棟番号2'!Print_Area</vt:lpstr>
      <vt:lpstr>'様式6-1_棟番号3'!Print_Area</vt:lpstr>
      <vt:lpstr>'様式6-1_棟番号4'!Print_Area</vt:lpstr>
      <vt:lpstr>'様式6-1_棟番号5'!Print_Area</vt:lpstr>
      <vt:lpstr>'様式6-1_棟番号6'!Print_Area</vt:lpstr>
      <vt:lpstr>'様式6-1_棟番号7'!Print_Area</vt:lpstr>
      <vt:lpstr>'様式6-1_棟番号8'!Print_Area</vt:lpstr>
      <vt:lpstr>'様式6-1_棟番号9'!Print_Area</vt:lpstr>
      <vt:lpstr>'様式6-2'!Print_Area</vt:lpstr>
      <vt:lpstr>様式7!Print_Area</vt:lpstr>
      <vt:lpstr>'様式8-1'!Print_Area</vt:lpstr>
      <vt:lpstr>'様式8-2'!Print_Area</vt:lpstr>
      <vt:lpstr>様式9!Print_Area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cp:lastPrinted>2026-03-27T02:19:42Z</cp:lastPrinted>
  <dcterms:created xsi:type="dcterms:W3CDTF">2020-04-07T01:03:55Z</dcterms:created>
  <dcterms:modified xsi:type="dcterms:W3CDTF">2026-04-27T02:45:17Z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0x0101006018FBB2D1D2B54C9CB26E67D23F9F65</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